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fop\SAVE\14 ИНФОРМАЦИЯ НА САЙТ\2026 год\Исполнение район 2026\"/>
    </mc:Choice>
  </mc:AlternateContent>
  <xr:revisionPtr revIDLastSave="0" documentId="13_ncr:1_{46F50222-A190-4A3D-8394-69983D581A5E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нформация" sheetId="1" r:id="rId1"/>
  </sheets>
  <definedNames>
    <definedName name="_xlnm._FilterDatabase" localSheetId="0" hidden="1">Информация!$A$6:$I$113</definedName>
  </definedNames>
  <calcPr calcId="179021"/>
</workbook>
</file>

<file path=xl/calcChain.xml><?xml version="1.0" encoding="utf-8"?>
<calcChain xmlns="http://schemas.openxmlformats.org/spreadsheetml/2006/main">
  <c r="B33" i="1" l="1"/>
  <c r="B32" i="1"/>
  <c r="B31" i="1" s="1"/>
  <c r="B25" i="1"/>
  <c r="B19" i="1"/>
  <c r="B14" i="1"/>
  <c r="B8" i="1" s="1"/>
  <c r="B42" i="1" s="1"/>
  <c r="B12" i="1"/>
  <c r="B11" i="1"/>
  <c r="B9" i="1"/>
  <c r="F56" i="1" l="1"/>
  <c r="D56" i="1"/>
  <c r="B56" i="1"/>
  <c r="I57" i="1"/>
  <c r="H57" i="1"/>
  <c r="D97" i="1"/>
  <c r="B113" i="1"/>
  <c r="F52" i="1" l="1"/>
  <c r="D52" i="1"/>
  <c r="D84" i="1"/>
  <c r="H55" i="1"/>
  <c r="I55" i="1"/>
  <c r="H53" i="1"/>
  <c r="I53" i="1"/>
  <c r="F25" i="1" l="1"/>
  <c r="I22" i="1" l="1"/>
  <c r="H37" i="1"/>
  <c r="D113" i="1"/>
  <c r="I10" i="1"/>
  <c r="I13" i="1"/>
  <c r="I15" i="1"/>
  <c r="I17" i="1"/>
  <c r="I18" i="1"/>
  <c r="I24" i="1"/>
  <c r="I26" i="1"/>
  <c r="I27" i="1"/>
  <c r="I28" i="1"/>
  <c r="I29" i="1"/>
  <c r="I30" i="1"/>
  <c r="I34" i="1"/>
  <c r="I36" i="1"/>
  <c r="I37" i="1"/>
  <c r="I41" i="1"/>
  <c r="I44" i="1"/>
  <c r="I45" i="1"/>
  <c r="I46" i="1"/>
  <c r="I47" i="1"/>
  <c r="I48" i="1"/>
  <c r="I49" i="1"/>
  <c r="I51" i="1"/>
  <c r="I54" i="1"/>
  <c r="I58" i="1"/>
  <c r="I59" i="1"/>
  <c r="I60" i="1"/>
  <c r="I62" i="1"/>
  <c r="I63" i="1"/>
  <c r="I64" i="1"/>
  <c r="I66" i="1"/>
  <c r="I67" i="1"/>
  <c r="I68" i="1"/>
  <c r="I69" i="1"/>
  <c r="I70" i="1"/>
  <c r="I71" i="1"/>
  <c r="I73" i="1"/>
  <c r="I75" i="1"/>
  <c r="I76" i="1"/>
  <c r="I77" i="1"/>
  <c r="I78" i="1"/>
  <c r="I80" i="1"/>
  <c r="I81" i="1"/>
  <c r="I83" i="1"/>
  <c r="I85" i="1"/>
  <c r="I87" i="1"/>
  <c r="I88" i="1"/>
  <c r="I90" i="1"/>
  <c r="I91" i="1"/>
  <c r="I92" i="1"/>
  <c r="I93" i="1"/>
  <c r="I94" i="1"/>
  <c r="I95" i="1"/>
  <c r="I96" i="1"/>
  <c r="I98" i="1"/>
  <c r="I99" i="1"/>
  <c r="I100" i="1"/>
  <c r="I101" i="1"/>
  <c r="I102" i="1"/>
  <c r="H10" i="1"/>
  <c r="H13" i="1"/>
  <c r="H15" i="1"/>
  <c r="H16" i="1"/>
  <c r="H18" i="1"/>
  <c r="H22" i="1"/>
  <c r="H24" i="1"/>
  <c r="H27" i="1"/>
  <c r="H28" i="1"/>
  <c r="H29" i="1"/>
  <c r="H30" i="1"/>
  <c r="H34" i="1"/>
  <c r="H41" i="1"/>
  <c r="F33" i="1"/>
  <c r="F32" i="1" s="1"/>
  <c r="D33" i="1"/>
  <c r="D25" i="1"/>
  <c r="I25" i="1" s="1"/>
  <c r="F19" i="1"/>
  <c r="D19" i="1"/>
  <c r="F9" i="1"/>
  <c r="D9" i="1"/>
  <c r="F14" i="1"/>
  <c r="D14" i="1"/>
  <c r="F12" i="1"/>
  <c r="F11" i="1" s="1"/>
  <c r="D12" i="1"/>
  <c r="D11" i="1" s="1"/>
  <c r="F8" i="1" l="1"/>
  <c r="I14" i="1"/>
  <c r="F31" i="1"/>
  <c r="I33" i="1"/>
  <c r="I11" i="1"/>
  <c r="D32" i="1"/>
  <c r="I32" i="1" s="1"/>
  <c r="D8" i="1"/>
  <c r="I9" i="1"/>
  <c r="H11" i="1"/>
  <c r="H14" i="1"/>
  <c r="H33" i="1"/>
  <c r="I12" i="1"/>
  <c r="H12" i="1"/>
  <c r="H9" i="1"/>
  <c r="F97" i="1"/>
  <c r="H44" i="1"/>
  <c r="H46" i="1"/>
  <c r="H48" i="1"/>
  <c r="H51" i="1"/>
  <c r="H58" i="1"/>
  <c r="H59" i="1"/>
  <c r="H60" i="1"/>
  <c r="H62" i="1"/>
  <c r="H63" i="1"/>
  <c r="H64" i="1"/>
  <c r="H66" i="1"/>
  <c r="H67" i="1"/>
  <c r="H68" i="1"/>
  <c r="H69" i="1"/>
  <c r="H70" i="1"/>
  <c r="H71" i="1"/>
  <c r="H73" i="1"/>
  <c r="H75" i="1"/>
  <c r="H76" i="1"/>
  <c r="H77" i="1"/>
  <c r="H78" i="1"/>
  <c r="H80" i="1"/>
  <c r="H81" i="1"/>
  <c r="H83" i="1"/>
  <c r="H85" i="1"/>
  <c r="H87" i="1"/>
  <c r="H88" i="1"/>
  <c r="H90" i="1"/>
  <c r="H91" i="1"/>
  <c r="H92" i="1"/>
  <c r="H93" i="1"/>
  <c r="H94" i="1"/>
  <c r="H95" i="1"/>
  <c r="H96" i="1"/>
  <c r="H98" i="1"/>
  <c r="H99" i="1"/>
  <c r="H100" i="1"/>
  <c r="H101" i="1"/>
  <c r="H102" i="1"/>
  <c r="H49" i="1"/>
  <c r="H54" i="1"/>
  <c r="H47" i="1"/>
  <c r="H45" i="1"/>
  <c r="F86" i="1"/>
  <c r="D86" i="1"/>
  <c r="F84" i="1"/>
  <c r="F82" i="1"/>
  <c r="D82" i="1"/>
  <c r="F79" i="1"/>
  <c r="D79" i="1"/>
  <c r="F74" i="1"/>
  <c r="D74" i="1"/>
  <c r="F72" i="1"/>
  <c r="D72" i="1"/>
  <c r="F65" i="1"/>
  <c r="D65" i="1"/>
  <c r="F61" i="1"/>
  <c r="D61" i="1"/>
  <c r="I52" i="1"/>
  <c r="F50" i="1"/>
  <c r="F43" i="1"/>
  <c r="D50" i="1"/>
  <c r="D43" i="1"/>
  <c r="H8" i="1" l="1"/>
  <c r="I50" i="1"/>
  <c r="I72" i="1"/>
  <c r="I84" i="1"/>
  <c r="F42" i="1"/>
  <c r="I97" i="1"/>
  <c r="I8" i="1"/>
  <c r="I61" i="1"/>
  <c r="I79" i="1"/>
  <c r="I43" i="1"/>
  <c r="I56" i="1"/>
  <c r="I65" i="1"/>
  <c r="I74" i="1"/>
  <c r="I82" i="1"/>
  <c r="I86" i="1"/>
  <c r="D31" i="1"/>
  <c r="I31" i="1" s="1"/>
  <c r="H32" i="1"/>
  <c r="H31" i="1"/>
  <c r="B97" i="1"/>
  <c r="H97" i="1" s="1"/>
  <c r="B86" i="1"/>
  <c r="H86" i="1" s="1"/>
  <c r="B84" i="1"/>
  <c r="H84" i="1" s="1"/>
  <c r="B82" i="1"/>
  <c r="H82" i="1" s="1"/>
  <c r="B79" i="1"/>
  <c r="H79" i="1" s="1"/>
  <c r="B74" i="1"/>
  <c r="H74" i="1" s="1"/>
  <c r="B72" i="1"/>
  <c r="H72" i="1" s="1"/>
  <c r="B65" i="1"/>
  <c r="H65" i="1" s="1"/>
  <c r="B61" i="1"/>
  <c r="H61" i="1" s="1"/>
  <c r="H56" i="1"/>
  <c r="B52" i="1"/>
  <c r="H52" i="1" s="1"/>
  <c r="B50" i="1"/>
  <c r="H50" i="1" s="1"/>
  <c r="B43" i="1"/>
  <c r="H43" i="1" s="1"/>
  <c r="D89" i="1"/>
  <c r="E57" i="1" s="1"/>
  <c r="F89" i="1"/>
  <c r="G57" i="1" s="1"/>
  <c r="E53" i="1" l="1"/>
  <c r="E55" i="1"/>
  <c r="G53" i="1"/>
  <c r="G55" i="1"/>
  <c r="I89" i="1"/>
  <c r="D42" i="1"/>
  <c r="E31" i="1" s="1"/>
  <c r="G40" i="1"/>
  <c r="G36" i="1"/>
  <c r="G28" i="1"/>
  <c r="G24" i="1"/>
  <c r="G20" i="1"/>
  <c r="G16" i="1"/>
  <c r="G38" i="1"/>
  <c r="G30" i="1"/>
  <c r="G22" i="1"/>
  <c r="G29" i="1"/>
  <c r="G17" i="1"/>
  <c r="G39" i="1"/>
  <c r="G35" i="1"/>
  <c r="G27" i="1"/>
  <c r="G23" i="1"/>
  <c r="G15" i="1"/>
  <c r="G34" i="1"/>
  <c r="G26" i="1"/>
  <c r="G18" i="1"/>
  <c r="G10" i="1"/>
  <c r="G41" i="1"/>
  <c r="G37" i="1"/>
  <c r="G33" i="1"/>
  <c r="G25" i="1"/>
  <c r="G21" i="1"/>
  <c r="G13" i="1"/>
  <c r="G11" i="1"/>
  <c r="G12" i="1"/>
  <c r="G32" i="1"/>
  <c r="G19" i="1"/>
  <c r="G9" i="1"/>
  <c r="G8" i="1"/>
  <c r="G14" i="1"/>
  <c r="G31" i="1"/>
  <c r="C41" i="1"/>
  <c r="G82" i="1"/>
  <c r="G65" i="1"/>
  <c r="G45" i="1"/>
  <c r="E43" i="1"/>
  <c r="G80" i="1"/>
  <c r="G86" i="1"/>
  <c r="G77" i="1"/>
  <c r="G85" i="1"/>
  <c r="G76" i="1"/>
  <c r="G44" i="1"/>
  <c r="G61" i="1"/>
  <c r="G59" i="1"/>
  <c r="G88" i="1"/>
  <c r="G81" i="1"/>
  <c r="G69" i="1"/>
  <c r="G50" i="1"/>
  <c r="F103" i="1"/>
  <c r="F113" i="1" s="1"/>
  <c r="G84" i="1"/>
  <c r="G78" i="1"/>
  <c r="G67" i="1"/>
  <c r="G56" i="1"/>
  <c r="G87" i="1"/>
  <c r="G83" i="1"/>
  <c r="G79" i="1"/>
  <c r="G71" i="1"/>
  <c r="G63" i="1"/>
  <c r="G52" i="1"/>
  <c r="G48" i="1"/>
  <c r="G46" i="1"/>
  <c r="E71" i="1"/>
  <c r="E81" i="1"/>
  <c r="E83" i="1"/>
  <c r="E68" i="1"/>
  <c r="E62" i="1"/>
  <c r="E56" i="1"/>
  <c r="E75" i="1"/>
  <c r="G75" i="1" s="1"/>
  <c r="E93" i="1"/>
  <c r="G93" i="1" s="1"/>
  <c r="E74" i="1"/>
  <c r="G74" i="1" s="1"/>
  <c r="E69" i="1"/>
  <c r="E65" i="1"/>
  <c r="E51" i="1"/>
  <c r="E85" i="1"/>
  <c r="E77" i="1"/>
  <c r="E73" i="1"/>
  <c r="G73" i="1" s="1"/>
  <c r="E70" i="1"/>
  <c r="E64" i="1"/>
  <c r="E54" i="1"/>
  <c r="E45" i="1"/>
  <c r="E100" i="1"/>
  <c r="G100" i="1" s="1"/>
  <c r="E87" i="1"/>
  <c r="E79" i="1"/>
  <c r="E72" i="1"/>
  <c r="E67" i="1"/>
  <c r="E59" i="1"/>
  <c r="E48" i="1"/>
  <c r="E97" i="1"/>
  <c r="G97" i="1" s="1"/>
  <c r="E46" i="1"/>
  <c r="E99" i="1"/>
  <c r="G99" i="1" s="1"/>
  <c r="E96" i="1"/>
  <c r="G96" i="1" s="1"/>
  <c r="E92" i="1"/>
  <c r="G92" i="1" s="1"/>
  <c r="E66" i="1"/>
  <c r="E61" i="1"/>
  <c r="E58" i="1"/>
  <c r="E50" i="1"/>
  <c r="E47" i="1"/>
  <c r="E102" i="1"/>
  <c r="G102" i="1" s="1"/>
  <c r="E95" i="1"/>
  <c r="G95" i="1" s="1"/>
  <c r="E91" i="1"/>
  <c r="G91" i="1" s="1"/>
  <c r="E63" i="1"/>
  <c r="E60" i="1"/>
  <c r="E52" i="1"/>
  <c r="E49" i="1"/>
  <c r="E44" i="1"/>
  <c r="E101" i="1"/>
  <c r="G101" i="1" s="1"/>
  <c r="E98" i="1"/>
  <c r="G98" i="1" s="1"/>
  <c r="E94" i="1"/>
  <c r="G94" i="1" s="1"/>
  <c r="E90" i="1"/>
  <c r="G90" i="1" s="1"/>
  <c r="B89" i="1"/>
  <c r="C57" i="1" s="1"/>
  <c r="G43" i="1"/>
  <c r="E88" i="1"/>
  <c r="E86" i="1"/>
  <c r="E84" i="1"/>
  <c r="E82" i="1"/>
  <c r="E80" i="1"/>
  <c r="E78" i="1"/>
  <c r="E76" i="1"/>
  <c r="G72" i="1"/>
  <c r="G70" i="1"/>
  <c r="G68" i="1"/>
  <c r="G66" i="1"/>
  <c r="G64" i="1"/>
  <c r="G62" i="1"/>
  <c r="G60" i="1"/>
  <c r="G58" i="1"/>
  <c r="G54" i="1"/>
  <c r="G51" i="1"/>
  <c r="G49" i="1"/>
  <c r="G47" i="1"/>
  <c r="C53" i="1" l="1"/>
  <c r="C55" i="1"/>
  <c r="D103" i="1"/>
  <c r="C36" i="1"/>
  <c r="C31" i="1"/>
  <c r="C13" i="1"/>
  <c r="C12" i="1"/>
  <c r="C14" i="1"/>
  <c r="C35" i="1"/>
  <c r="C29" i="1"/>
  <c r="C9" i="1"/>
  <c r="C27" i="1"/>
  <c r="C37" i="1"/>
  <c r="C28" i="1"/>
  <c r="C30" i="1"/>
  <c r="C11" i="1"/>
  <c r="I42" i="1"/>
  <c r="C21" i="1"/>
  <c r="C20" i="1"/>
  <c r="C15" i="1"/>
  <c r="C34" i="1"/>
  <c r="G42" i="1"/>
  <c r="E39" i="1"/>
  <c r="E35" i="1"/>
  <c r="E27" i="1"/>
  <c r="E23" i="1"/>
  <c r="E15" i="1"/>
  <c r="E30" i="1"/>
  <c r="E22" i="1"/>
  <c r="E41" i="1"/>
  <c r="E17" i="1"/>
  <c r="E9" i="1"/>
  <c r="E40" i="1"/>
  <c r="E24" i="1"/>
  <c r="E16" i="1"/>
  <c r="E38" i="1"/>
  <c r="E34" i="1"/>
  <c r="E26" i="1"/>
  <c r="E18" i="1"/>
  <c r="E10" i="1"/>
  <c r="E37" i="1"/>
  <c r="E29" i="1"/>
  <c r="E21" i="1"/>
  <c r="E13" i="1"/>
  <c r="E36" i="1"/>
  <c r="E28" i="1"/>
  <c r="E20" i="1"/>
  <c r="E25" i="1"/>
  <c r="E19" i="1"/>
  <c r="E14" i="1"/>
  <c r="E12" i="1"/>
  <c r="E11" i="1"/>
  <c r="E33" i="1"/>
  <c r="E32" i="1"/>
  <c r="E8" i="1"/>
  <c r="E42" i="1" s="1"/>
  <c r="C33" i="1"/>
  <c r="C25" i="1"/>
  <c r="C17" i="1"/>
  <c r="C40" i="1"/>
  <c r="C32" i="1"/>
  <c r="C24" i="1"/>
  <c r="C16" i="1"/>
  <c r="H42" i="1"/>
  <c r="C39" i="1"/>
  <c r="C23" i="1"/>
  <c r="C38" i="1"/>
  <c r="C22" i="1"/>
  <c r="C8" i="1"/>
  <c r="C19" i="1"/>
  <c r="C18" i="1"/>
  <c r="C26" i="1"/>
  <c r="C10" i="1"/>
  <c r="H89" i="1"/>
  <c r="C102" i="1"/>
  <c r="C91" i="1"/>
  <c r="C58" i="1"/>
  <c r="C90" i="1"/>
  <c r="C92" i="1"/>
  <c r="C43" i="1"/>
  <c r="C59" i="1"/>
  <c r="C54" i="1"/>
  <c r="C74" i="1"/>
  <c r="C50" i="1"/>
  <c r="C65" i="1"/>
  <c r="C77" i="1"/>
  <c r="C78" i="1"/>
  <c r="C95" i="1"/>
  <c r="C62" i="1"/>
  <c r="C85" i="1"/>
  <c r="C87" i="1"/>
  <c r="C100" i="1"/>
  <c r="C49" i="1"/>
  <c r="C69" i="1"/>
  <c r="C93" i="1"/>
  <c r="C44" i="1"/>
  <c r="C46" i="1"/>
  <c r="C71" i="1"/>
  <c r="C94" i="1"/>
  <c r="C45" i="1"/>
  <c r="C61" i="1"/>
  <c r="C83" i="1"/>
  <c r="C56" i="1"/>
  <c r="C86" i="1"/>
  <c r="C70" i="1"/>
  <c r="C51" i="1"/>
  <c r="C73" i="1"/>
  <c r="C75" i="1"/>
  <c r="C98" i="1"/>
  <c r="C63" i="1"/>
  <c r="C52" i="1"/>
  <c r="C76" i="1"/>
  <c r="C99" i="1"/>
  <c r="C64" i="1"/>
  <c r="C67" i="1"/>
  <c r="C88" i="1"/>
  <c r="C79" i="1"/>
  <c r="C82" i="1"/>
  <c r="C66" i="1"/>
  <c r="C47" i="1"/>
  <c r="C97" i="1"/>
  <c r="C80" i="1"/>
  <c r="B103" i="1"/>
  <c r="C84" i="1"/>
  <c r="C60" i="1"/>
  <c r="C81" i="1"/>
  <c r="C68" i="1"/>
  <c r="C48" i="1"/>
  <c r="C72" i="1"/>
  <c r="C96" i="1"/>
  <c r="C101" i="1"/>
  <c r="C42" i="1" l="1"/>
  <c r="C89" i="1"/>
</calcChain>
</file>

<file path=xl/sharedStrings.xml><?xml version="1.0" encoding="utf-8"?>
<sst xmlns="http://schemas.openxmlformats.org/spreadsheetml/2006/main" count="120" uniqueCount="118">
  <si>
    <t>тыс руб</t>
  </si>
  <si>
    <t>Наименование показателя</t>
  </si>
  <si>
    <t>Уд.вес в общем объеме</t>
  </si>
  <si>
    <t>Процент прироста (+), снижения (-) (гр.6/гр.2*100-100)</t>
  </si>
  <si>
    <t>Процент исполнения (гр.6/гр.4*100)</t>
  </si>
  <si>
    <t>1</t>
  </si>
  <si>
    <t>2</t>
  </si>
  <si>
    <t>Доходы бюджета</t>
  </si>
  <si>
    <t>НАЛОГОВЫЕ И НЕНАЛОГОВЫЕ ДОХОДЫ</t>
  </si>
  <si>
    <t>НАЛОГИ НА ПРИБЫЛЬ, ДОХОДЫ</t>
  </si>
  <si>
    <t>Налог на доходы физических лиц</t>
  </si>
  <si>
    <t>НАЛОГИ НА ТОВАРЫ (РАБОТЫ, УСЛУГИ) РЕАЛИЗУЕМЫЕ НА ТЕРРИТОРИИ РОССИЙСКОЙ ФЕДЕРАЦИИ</t>
  </si>
  <si>
    <t>Акцизы по подакцизным товарам (продукции)</t>
  </si>
  <si>
    <t>- доходы от уплаты акцизов на нефтепродукты</t>
  </si>
  <si>
    <t>НАЛОГИ НА СОВОКУПНЫЙ ДОХОД</t>
  </si>
  <si>
    <t>Налог, взимаемый в связи с применением упрощенной системы налогообложения</t>
  </si>
  <si>
    <t>НАЛОГИ НА ИМУЩЕСТВО</t>
  </si>
  <si>
    <t>ГОСУДАРСТВЕННАЯ ПОШЛИНА</t>
  </si>
  <si>
    <t>ЗАДОЛЖЕННОСТЬ И ПЕРЕРАСЧЕТЫ ПО ОТМЕНЕННЫМ НАЛОГАМ, СБОРАМ И ИНЫМ ОБЯЗАТЕЛЬНЫМ ПЛАТЕЖАМ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</si>
  <si>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</si>
  <si>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</si>
  <si>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Плата за негативное воздействие на окружающую среду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</si>
  <si>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</si>
  <si>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</si>
  <si>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</si>
  <si>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</si>
  <si>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</si>
  <si>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</si>
  <si>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субъектов Российской Федерации и муниципальных образований</t>
  </si>
  <si>
    <t>- Дотации на выравнивание уровня бюджетной обеспеченности</t>
  </si>
  <si>
    <t>Иные межбюджетные трансферты</t>
  </si>
  <si>
    <t>ПРОЧИЕ БЕЗВОЗМЕЗДНЫЕ ПОСТУПЛЕНИЯ</t>
  </si>
  <si>
    <t>ДОХОДЫ БЮДЖЕТОВ БЮДЖЕТНОЙ СИСТЕМЫ РФ ОТ ВОЗВРАТА ОСТАТКОВ СУБСИДИЙ И СУБВЕНЦИЙ ПРОШЛЫХ ЛЕТ</t>
  </si>
  <si>
    <t>ВОЗВРАТ ОСТАТКОВ СУБСИДИЙ И СУБВЕНЦИЙ ПРОШЛЫХ ЛЕТ</t>
  </si>
  <si>
    <t>Д О Х О Д Ы - всего</t>
  </si>
  <si>
    <t>ОБЩЕГОСУДАРСТВЕННЫЕ ВОПРОСЫ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</si>
  <si>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</si>
  <si>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</si>
  <si>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</si>
  <si>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</si>
  <si>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</si>
  <si>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</si>
  <si>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</si>
  <si>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</si>
  <si>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</si>
  <si>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</si>
  <si>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</si>
  <si>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</si>
  <si>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</si>
  <si>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</si>
  <si>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</si>
  <si>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</si>
  <si>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</si>
  <si>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</si>
  <si>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</si>
  <si>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</si>
  <si>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</si>
  <si>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</si>
  <si>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</si>
  <si>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</si>
  <si>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</si>
  <si>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</si>
  <si>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</si>
  <si>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</si>
  <si>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</si>
  <si>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</si>
  <si>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</si>
  <si>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</si>
  <si>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</si>
  <si>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</si>
  <si>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</si>
  <si>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</si>
  <si>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</si>
  <si>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</si>
  <si>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МЕЖБЮДЖЕТНЫЕ ТРАНСФЕРТЫ ОБЩЕГО ХАРАКТЕРА БЮДЖЕТАМ СУБЪЕКТОВ РОССИЙСКОЙ ФЕДЕРАЦИИ И МУНИЦИПАЛЬНЫХ ОБРАЗОВАНИЙ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</si>
  <si>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</si>
  <si>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</si>
  <si>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Р А С Х О Д Ы - всего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</si>
  <si>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</si>
  <si>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</si>
  <si>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Социальное обеспечение и иные выплаты населению</t>
  </si>
  <si>
    <t>Капитальные вложения в объекты государственной (муниципальной) собственности</t>
  </si>
  <si>
    <t>Межбюджетные трансферты</t>
  </si>
  <si>
    <t>Предоставление субсидий бюджетным, автономным учреждениям и иным некоммерческим организациям</t>
  </si>
  <si>
    <t>Обслуживание государственного (муниципального) долга</t>
  </si>
  <si>
    <t>Иные бюджетные ассигнования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</si>
  <si>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</si>
  <si>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Исполнение судебных актов</t>
  </si>
  <si>
    <t>Уплата налогов, сборов и иных платежей</t>
  </si>
  <si>
    <t>Резервные средства</t>
  </si>
  <si>
    <t>Специальные расходы</t>
  </si>
  <si>
    <t>Результат исполнения бюджета (ДЕФИЦИТ/ПРОФИЦИТ)</t>
  </si>
  <si>
    <t>Источники финансирования дефицита бюджета</t>
  </si>
  <si>
    <t>Государственные (муниципальные) ценные бумаги, номинальная стоимость которых указана в валюте Российской Федерации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</si>
  <si>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</si>
  <si>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</si>
  <si>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Иные источники внутреннего финансирования дефицитов бюджетов</t>
  </si>
  <si>
    <t>Акции и иные формы участия в капитале, находящиеся в государственной и муниципальной собственности</t>
  </si>
  <si>
    <t>Бюджетные кредиты, предоставленные внутри страны в валюте Российской Федерации</t>
  </si>
  <si>
    <t>Операции по управлению остатками средств на счетах по учету средств бюджета</t>
  </si>
  <si>
    <t>Изменение остатков средств на счетах по учету средств бюджета</t>
  </si>
  <si>
    <t>ИСТОЧНИКИ ФИНАНСИРОВАНИЯ ДЕФИЦИТА БЮДЖЕТА - всего</t>
  </si>
  <si>
    <t>Защита населения и территории от чрезвычайных ситуаций природного и техногенного характера, пожарная безопасность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</si>
  <si>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</si>
  <si>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</si>
  <si>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</si>
  <si>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имущество физических лиц</t>
  </si>
  <si>
    <t>Земельный налог</t>
  </si>
  <si>
    <t xml:space="preserve">-  Дотации бюджетам на сбалансированность </t>
  </si>
  <si>
    <t>Субсидии бюджетам муниципальных районов</t>
  </si>
  <si>
    <t>Субвенции бюджетам муниципальных районов</t>
  </si>
  <si>
    <t>Гражданская оборона</t>
  </si>
  <si>
    <t>Другие вопросы в области национальной безопасности и правоохранительной деятельности</t>
  </si>
  <si>
    <t>Общеэкономические вопросы</t>
  </si>
  <si>
    <t>Информация об исполнении бюджета Пряжинского национального муниципального района за январь - июль 2026 года</t>
  </si>
  <si>
    <t>Факт на 01.08.2025 (отчетный) год</t>
  </si>
  <si>
    <t>План на 2026 год по состоянию на 01.08.2026 (текущий) год</t>
  </si>
  <si>
    <t>Факт на 01.08.2026 (текущий)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</si>
</sst>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&gt;=0.005]#,##0.00;[&lt;=-0.005]\-#,##0.00;#,##0.00"/>
    <numFmt numFmtId="165" formatCode="[&gt;=0.005]#,##0;[&lt;=-0.005]\-#,##0;#,##0"/>
    <numFmt numFmtId="166" formatCode="#,##0.0_ ;\-#,##0.0\ "/>
    <numFmt numFmtId="167" formatCode="[&gt;=0.005]#,##0.0;[&lt;=-0.005]\-#,##0.0;#,##0.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b/>
      <sz val="11"/>
      <color rgb="FF000000"/>
      <name val="Arial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/>
    <xf numFmtId="165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vertical="top"/>
    </xf>
    <xf numFmtId="165" fontId="4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right" vertical="top" wrapText="1"/>
    </xf>
    <xf numFmtId="0" fontId="6" fillId="0" borderId="0" xfId="0" applyFont="1"/>
    <xf numFmtId="166" fontId="1" fillId="0" borderId="1" xfId="0" applyNumberFormat="1" applyFont="1" applyBorder="1" applyAlignment="1">
      <alignment horizontal="right" vertical="top" wrapText="1"/>
    </xf>
    <xf numFmtId="166" fontId="5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67" fontId="3" fillId="0" borderId="1" xfId="0" applyNumberFormat="1" applyFont="1" applyBorder="1" applyAlignment="1">
      <alignment vertical="top"/>
    </xf>
    <xf numFmtId="167" fontId="3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vertical="top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5"/>
  <sheetViews>
    <sheetView tabSelected="1" topLeftCell="A33" workbookViewId="0">
      <selection activeCell="F42" sqref="F42"/>
    </sheetView>
  </sheetViews>
  <sheetFormatPr defaultRowHeight="14.4" x14ac:dyDescent="0.3"/>
  <cols>
    <col min="1" max="1" width="28.5546875" customWidth="1"/>
    <col min="2" max="2" width="14.33203125" customWidth="1"/>
    <col min="3" max="3" width="10.33203125" customWidth="1"/>
    <col min="4" max="4" width="24" customWidth="1"/>
    <col min="5" max="5" width="10.33203125" customWidth="1"/>
    <col min="6" max="6" width="14.33203125" customWidth="1"/>
    <col min="7" max="7" width="10.33203125" customWidth="1"/>
    <col min="8" max="8" width="16.88671875" customWidth="1"/>
    <col min="9" max="9" width="14.33203125" customWidth="1"/>
  </cols>
  <sheetData>
    <row r="1" spans="1:9" x14ac:dyDescent="0.3">
      <c r="A1" s="1"/>
      <c r="B1" s="1"/>
      <c r="C1" s="1"/>
      <c r="D1" s="1"/>
      <c r="E1" s="1"/>
      <c r="F1" s="1"/>
      <c r="G1" s="1"/>
      <c r="H1" s="1"/>
      <c r="I1" s="1"/>
    </row>
    <row r="2" spans="1:9" x14ac:dyDescent="0.3">
      <c r="A2" s="37" t="s">
        <v>114</v>
      </c>
      <c r="B2" s="37"/>
      <c r="C2" s="37"/>
      <c r="D2" s="37"/>
      <c r="E2" s="37"/>
      <c r="F2" s="37"/>
      <c r="G2" s="37"/>
      <c r="H2" s="37"/>
      <c r="I2" s="37"/>
    </row>
    <row r="3" spans="1:9" x14ac:dyDescent="0.3">
      <c r="A3" s="1"/>
      <c r="B3" s="1"/>
      <c r="C3" s="1"/>
      <c r="D3" s="1"/>
      <c r="E3" s="1"/>
      <c r="F3" s="1"/>
      <c r="G3" s="1"/>
      <c r="H3" s="1"/>
      <c r="I3" s="1"/>
    </row>
    <row r="4" spans="1:9" ht="15" customHeight="1" x14ac:dyDescent="0.3">
      <c r="A4" s="1"/>
      <c r="B4" s="1"/>
      <c r="C4" s="1"/>
      <c r="D4" s="1"/>
      <c r="E4" s="1"/>
      <c r="F4" s="1"/>
      <c r="G4" s="1"/>
      <c r="H4" s="1"/>
      <c r="I4" s="5" t="s">
        <v>0</v>
      </c>
    </row>
    <row r="5" spans="1:9" ht="49.5" customHeight="1" x14ac:dyDescent="0.3">
      <c r="A5" s="2" t="s">
        <v>1</v>
      </c>
      <c r="B5" s="2" t="s">
        <v>115</v>
      </c>
      <c r="C5" s="11" t="s">
        <v>2</v>
      </c>
      <c r="D5" s="2" t="s">
        <v>116</v>
      </c>
      <c r="E5" s="2" t="s">
        <v>2</v>
      </c>
      <c r="F5" s="2" t="s">
        <v>117</v>
      </c>
      <c r="G5" s="2" t="s">
        <v>2</v>
      </c>
      <c r="H5" s="4" t="s">
        <v>3</v>
      </c>
      <c r="I5" s="4" t="s">
        <v>4</v>
      </c>
    </row>
    <row r="6" spans="1:9" ht="15" customHeight="1" x14ac:dyDescent="0.3">
      <c r="A6" s="2" t="s">
        <v>5</v>
      </c>
      <c r="B6" s="2" t="s">
        <v>6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</row>
    <row r="7" spans="1:9" ht="15" customHeight="1" x14ac:dyDescent="0.3">
      <c r="A7" s="38" t="s">
        <v>7</v>
      </c>
      <c r="B7" s="39"/>
      <c r="C7" s="39"/>
      <c r="D7" s="39"/>
      <c r="E7" s="39"/>
      <c r="F7" s="39"/>
      <c r="G7" s="39"/>
      <c r="H7" s="39"/>
      <c r="I7" s="40"/>
    </row>
    <row r="8" spans="1:9" ht="26.25" customHeight="1" x14ac:dyDescent="0.3">
      <c r="A8" s="3" t="s">
        <v>8</v>
      </c>
      <c r="B8" s="15">
        <f>B9+B11+B14+B19+B22+B23+B24+B25+B27+B28+B29+B30</f>
        <v>142954</v>
      </c>
      <c r="C8" s="15">
        <f>B8/B42*100</f>
        <v>33.914413281646638</v>
      </c>
      <c r="D8" s="15">
        <f>D9+D11+D14+D19+D22+D23+D24+D25+D27+D28+D29+D30</f>
        <v>252139.20000000004</v>
      </c>
      <c r="E8" s="15">
        <f>D8/D42*100</f>
        <v>24.885940721449799</v>
      </c>
      <c r="F8" s="15">
        <f t="shared" ref="F8" si="0">F9+F11+F14+F19+F22+F23+F24+F25+F27+F28+F29+F30</f>
        <v>147182.40000000002</v>
      </c>
      <c r="G8" s="10">
        <f>F8/F42*100</f>
        <v>29.284959618931651</v>
      </c>
      <c r="H8" s="10">
        <f>F8/B8*100-100</f>
        <v>2.9578745610476318</v>
      </c>
      <c r="I8" s="10">
        <f>F8/D8*100</f>
        <v>58.373469892821106</v>
      </c>
    </row>
    <row r="9" spans="1:9" ht="26.25" customHeight="1" x14ac:dyDescent="0.3">
      <c r="A9" s="3" t="s">
        <v>9</v>
      </c>
      <c r="B9" s="15">
        <f>B10</f>
        <v>89690</v>
      </c>
      <c r="C9" s="15">
        <f>B9/B42*100</f>
        <v>21.278059566230304</v>
      </c>
      <c r="D9" s="15">
        <f>D10</f>
        <v>183793</v>
      </c>
      <c r="E9" s="15">
        <f>D9/D42*100</f>
        <v>18.140224538736625</v>
      </c>
      <c r="F9" s="15">
        <f>F10</f>
        <v>112136.4</v>
      </c>
      <c r="G9" s="10">
        <f>F9/F42*100</f>
        <v>22.311838547355979</v>
      </c>
      <c r="H9" s="10">
        <f t="shared" ref="H9:H42" si="1">F9/B9*100-100</f>
        <v>25.026647340840654</v>
      </c>
      <c r="I9" s="10">
        <f t="shared" ref="I9:I42" si="2">F9/D9*100</f>
        <v>61.012334528518494</v>
      </c>
    </row>
    <row r="10" spans="1:9" ht="26.25" customHeight="1" x14ac:dyDescent="0.3">
      <c r="A10" s="3" t="s">
        <v>10</v>
      </c>
      <c r="B10" s="15">
        <v>89690</v>
      </c>
      <c r="C10" s="15">
        <f>B10/B42*100</f>
        <v>21.278059566230304</v>
      </c>
      <c r="D10" s="15">
        <v>183793</v>
      </c>
      <c r="E10" s="15">
        <f>D10/D42*100</f>
        <v>18.140224538736625</v>
      </c>
      <c r="F10" s="15">
        <v>112136.4</v>
      </c>
      <c r="G10" s="10">
        <f>F10/F42*100</f>
        <v>22.311838547355979</v>
      </c>
      <c r="H10" s="10">
        <f t="shared" si="1"/>
        <v>25.026647340840654</v>
      </c>
      <c r="I10" s="10">
        <f t="shared" si="2"/>
        <v>61.012334528518494</v>
      </c>
    </row>
    <row r="11" spans="1:9" ht="64.5" customHeight="1" x14ac:dyDescent="0.3">
      <c r="A11" s="3" t="s">
        <v>11</v>
      </c>
      <c r="B11" s="15">
        <f>B12</f>
        <v>2053</v>
      </c>
      <c r="C11" s="15">
        <f>B11/B42*100</f>
        <v>0.48705381078683035</v>
      </c>
      <c r="D11" s="15">
        <f>D12</f>
        <v>3954.2</v>
      </c>
      <c r="E11" s="15">
        <f>D11/D42*100</f>
        <v>0.39027642984810285</v>
      </c>
      <c r="F11" s="15">
        <f>F12</f>
        <v>2012.6</v>
      </c>
      <c r="G11" s="10">
        <f>F11/F42*100</f>
        <v>0.40044808162566875</v>
      </c>
      <c r="H11" s="10">
        <f t="shared" si="1"/>
        <v>-1.9678519240136438</v>
      </c>
      <c r="I11" s="10">
        <f t="shared" si="2"/>
        <v>50.897779576146881</v>
      </c>
    </row>
    <row r="12" spans="1:9" ht="26.25" customHeight="1" x14ac:dyDescent="0.3">
      <c r="A12" s="3" t="s">
        <v>12</v>
      </c>
      <c r="B12" s="15">
        <f>B13</f>
        <v>2053</v>
      </c>
      <c r="C12" s="15">
        <f>B12/B42*100</f>
        <v>0.48705381078683035</v>
      </c>
      <c r="D12" s="15">
        <f>D13</f>
        <v>3954.2</v>
      </c>
      <c r="E12" s="15">
        <f>D12/D42*100</f>
        <v>0.39027642984810285</v>
      </c>
      <c r="F12" s="15">
        <f>F13</f>
        <v>2012.6</v>
      </c>
      <c r="G12" s="10">
        <f>F12/F42*100</f>
        <v>0.40044808162566875</v>
      </c>
      <c r="H12" s="10">
        <f t="shared" si="1"/>
        <v>-1.9678519240136438</v>
      </c>
      <c r="I12" s="10">
        <f t="shared" si="2"/>
        <v>50.897779576146881</v>
      </c>
    </row>
    <row r="13" spans="1:9" ht="26.25" customHeight="1" x14ac:dyDescent="0.3">
      <c r="A13" s="3" t="s">
        <v>13</v>
      </c>
      <c r="B13" s="15">
        <v>2053</v>
      </c>
      <c r="C13" s="15">
        <f>B13/B42*100</f>
        <v>0.48705381078683035</v>
      </c>
      <c r="D13" s="15">
        <v>3954.2</v>
      </c>
      <c r="E13" s="15">
        <f>D13/D42*100</f>
        <v>0.39027642984810285</v>
      </c>
      <c r="F13" s="15">
        <v>2012.6</v>
      </c>
      <c r="G13" s="10">
        <f>F13/F42*100</f>
        <v>0.40044808162566875</v>
      </c>
      <c r="H13" s="10">
        <f t="shared" si="1"/>
        <v>-1.9678519240136438</v>
      </c>
      <c r="I13" s="10">
        <f t="shared" si="2"/>
        <v>50.897779576146881</v>
      </c>
    </row>
    <row r="14" spans="1:9" ht="26.25" customHeight="1" x14ac:dyDescent="0.3">
      <c r="A14" s="3" t="s">
        <v>14</v>
      </c>
      <c r="B14" s="15">
        <f>B15+B16+B17+B18</f>
        <v>4534</v>
      </c>
      <c r="C14" s="15">
        <f>B14/B42*100</f>
        <v>1.0756463605004816</v>
      </c>
      <c r="D14" s="15">
        <f>D15+D16+D17+D18</f>
        <v>6317.2000000000007</v>
      </c>
      <c r="E14" s="15">
        <f>D14/D42*100</f>
        <v>0.62350267124486269</v>
      </c>
      <c r="F14" s="15">
        <f>F15+F16+F17+F18</f>
        <v>3336.8</v>
      </c>
      <c r="G14" s="10">
        <f>F14/F42*100</f>
        <v>0.663924852811553</v>
      </c>
      <c r="H14" s="10">
        <f t="shared" si="1"/>
        <v>-26.404940449933832</v>
      </c>
      <c r="I14" s="10">
        <f t="shared" si="2"/>
        <v>52.82087000569873</v>
      </c>
    </row>
    <row r="15" spans="1:9" ht="39" customHeight="1" x14ac:dyDescent="0.3">
      <c r="A15" s="3" t="s">
        <v>15</v>
      </c>
      <c r="B15" s="15">
        <v>1920</v>
      </c>
      <c r="C15" s="15">
        <f>B15/B42*100</f>
        <v>0.45550088490536494</v>
      </c>
      <c r="D15" s="15">
        <v>3540</v>
      </c>
      <c r="E15" s="15">
        <f>D15/D42*100</f>
        <v>0.34939521563458703</v>
      </c>
      <c r="F15" s="15">
        <v>2275.4</v>
      </c>
      <c r="G15" s="10">
        <f>F15/F42*100</f>
        <v>0.4527375359887939</v>
      </c>
      <c r="H15" s="10">
        <f t="shared" si="1"/>
        <v>18.510416666666657</v>
      </c>
      <c r="I15" s="10">
        <f t="shared" si="2"/>
        <v>64.276836158192097</v>
      </c>
    </row>
    <row r="16" spans="1:9" ht="39" customHeight="1" x14ac:dyDescent="0.3">
      <c r="A16" s="3" t="s">
        <v>103</v>
      </c>
      <c r="B16" s="15">
        <v>0</v>
      </c>
      <c r="C16" s="15">
        <f>B16/B42*100</f>
        <v>0</v>
      </c>
      <c r="D16" s="15">
        <v>5.8</v>
      </c>
      <c r="E16" s="15">
        <f>D16/D42*100</f>
        <v>5.7245543804536868E-4</v>
      </c>
      <c r="F16" s="15">
        <v>5.8</v>
      </c>
      <c r="G16" s="10">
        <f>F16/F42*100</f>
        <v>1.1540290536762787E-3</v>
      </c>
      <c r="H16" s="10" t="e">
        <f t="shared" si="1"/>
        <v>#DIV/0!</v>
      </c>
      <c r="I16" s="10"/>
    </row>
    <row r="17" spans="1:9" ht="39" customHeight="1" x14ac:dyDescent="0.3">
      <c r="A17" s="3" t="s">
        <v>104</v>
      </c>
      <c r="B17" s="15">
        <v>1399</v>
      </c>
      <c r="C17" s="15">
        <f>B17/B42*100</f>
        <v>0.33189882186594039</v>
      </c>
      <c r="D17" s="15">
        <v>1271.4000000000001</v>
      </c>
      <c r="E17" s="15">
        <f>D17/D42*100</f>
        <v>0.12548617998808306</v>
      </c>
      <c r="F17" s="15">
        <v>427.7</v>
      </c>
      <c r="G17" s="10">
        <f>F17/F42*100</f>
        <v>8.5099694182300761E-2</v>
      </c>
      <c r="H17" s="10"/>
      <c r="I17" s="10">
        <f t="shared" si="2"/>
        <v>33.640081799591002</v>
      </c>
    </row>
    <row r="18" spans="1:9" ht="38.25" customHeight="1" x14ac:dyDescent="0.3">
      <c r="A18" s="3" t="s">
        <v>105</v>
      </c>
      <c r="B18" s="15">
        <v>1215</v>
      </c>
      <c r="C18" s="15">
        <f>B18/B42*100</f>
        <v>0.28824665372917624</v>
      </c>
      <c r="D18" s="15">
        <v>1500</v>
      </c>
      <c r="E18" s="15">
        <f>D18/D42*100</f>
        <v>0.14804882018414706</v>
      </c>
      <c r="F18" s="15">
        <v>627.9</v>
      </c>
      <c r="G18" s="10">
        <f>F18/F42*100</f>
        <v>0.12493359358678197</v>
      </c>
      <c r="H18" s="10">
        <f t="shared" si="1"/>
        <v>-48.320987654320987</v>
      </c>
      <c r="I18" s="10">
        <f t="shared" si="2"/>
        <v>41.86</v>
      </c>
    </row>
    <row r="19" spans="1:9" ht="15" customHeight="1" x14ac:dyDescent="0.3">
      <c r="A19" s="3" t="s">
        <v>16</v>
      </c>
      <c r="B19" s="15">
        <f>B20+B21</f>
        <v>0</v>
      </c>
      <c r="C19" s="15">
        <f>B19/B42*100</f>
        <v>0</v>
      </c>
      <c r="D19" s="15">
        <f>D20+D21</f>
        <v>0</v>
      </c>
      <c r="E19" s="15">
        <f>D19/D42*100</f>
        <v>0</v>
      </c>
      <c r="F19" s="15">
        <f>F20+F21</f>
        <v>0</v>
      </c>
      <c r="G19" s="10">
        <f>F19/F42*100</f>
        <v>0</v>
      </c>
      <c r="H19" s="10"/>
      <c r="I19" s="10"/>
    </row>
    <row r="20" spans="1:9" ht="26.25" customHeight="1" x14ac:dyDescent="0.3">
      <c r="A20" s="3" t="s">
        <v>106</v>
      </c>
      <c r="B20" s="15">
        <v>0</v>
      </c>
      <c r="C20" s="15">
        <f>B20/B42*100</f>
        <v>0</v>
      </c>
      <c r="D20" s="15">
        <v>0</v>
      </c>
      <c r="E20" s="15">
        <f>D20/D42*100</f>
        <v>0</v>
      </c>
      <c r="F20" s="15">
        <v>0</v>
      </c>
      <c r="G20" s="10">
        <f>F20/F42*100</f>
        <v>0</v>
      </c>
      <c r="H20" s="10"/>
      <c r="I20" s="10"/>
    </row>
    <row r="21" spans="1:9" ht="15" customHeight="1" x14ac:dyDescent="0.3">
      <c r="A21" s="3" t="s">
        <v>107</v>
      </c>
      <c r="B21" s="15">
        <v>0</v>
      </c>
      <c r="C21" s="15">
        <f>B21/B42*100</f>
        <v>0</v>
      </c>
      <c r="D21" s="15">
        <v>0</v>
      </c>
      <c r="E21" s="15">
        <f>D21/D42*100</f>
        <v>0</v>
      </c>
      <c r="F21" s="15">
        <v>0</v>
      </c>
      <c r="G21" s="10">
        <f>F21/F42*100</f>
        <v>0</v>
      </c>
      <c r="H21" s="10"/>
      <c r="I21" s="10"/>
    </row>
    <row r="22" spans="1:9" ht="26.25" customHeight="1" x14ac:dyDescent="0.3">
      <c r="A22" s="3" t="s">
        <v>17</v>
      </c>
      <c r="B22" s="15">
        <v>4123</v>
      </c>
      <c r="C22" s="15">
        <f>B22/B42*100</f>
        <v>0.97814070232542694</v>
      </c>
      <c r="D22" s="15">
        <v>7250</v>
      </c>
      <c r="E22" s="15">
        <f>D22/D42*100</f>
        <v>0.71556929755671084</v>
      </c>
      <c r="F22" s="15">
        <v>3871.5</v>
      </c>
      <c r="G22" s="10">
        <f>F22/F42*100</f>
        <v>0.77031439332891616</v>
      </c>
      <c r="H22" s="10">
        <f t="shared" si="1"/>
        <v>-6.0999272374484548</v>
      </c>
      <c r="I22" s="10">
        <f t="shared" si="2"/>
        <v>53.400000000000006</v>
      </c>
    </row>
    <row r="23" spans="1:9" ht="64.5" customHeight="1" x14ac:dyDescent="0.3">
      <c r="A23" s="3" t="s">
        <v>18</v>
      </c>
      <c r="B23" s="15">
        <v>0</v>
      </c>
      <c r="C23" s="15">
        <f>B23/B42*100</f>
        <v>0</v>
      </c>
      <c r="D23" s="15">
        <v>0</v>
      </c>
      <c r="E23" s="15">
        <f>D23/D42*100</f>
        <v>0</v>
      </c>
      <c r="F23" s="15">
        <v>0</v>
      </c>
      <c r="G23" s="10">
        <f>F23/F42*100</f>
        <v>0</v>
      </c>
      <c r="H23" s="10"/>
      <c r="I23" s="10"/>
    </row>
    <row r="24" spans="1:9" ht="76.5" customHeight="1" x14ac:dyDescent="0.3">
      <c r="A24" s="3" t="s">
        <v>19</v>
      </c>
      <c r="B24" s="15">
        <v>13998</v>
      </c>
      <c r="C24" s="15">
        <f>B24/B42*100</f>
        <v>3.3208861390131768</v>
      </c>
      <c r="D24" s="15">
        <v>18405</v>
      </c>
      <c r="E24" s="15">
        <f>D24/D42*100</f>
        <v>1.8165590236594844</v>
      </c>
      <c r="F24" s="15">
        <v>9735.6</v>
      </c>
      <c r="G24" s="10">
        <f>F24/F42*100</f>
        <v>1.9370974577535827</v>
      </c>
      <c r="H24" s="10">
        <f t="shared" si="1"/>
        <v>-30.450064294899278</v>
      </c>
      <c r="I24" s="10">
        <f t="shared" si="2"/>
        <v>52.896495517522411</v>
      </c>
    </row>
    <row r="25" spans="1:9" ht="37.200000000000003" customHeight="1" x14ac:dyDescent="0.3">
      <c r="A25" s="3" t="s">
        <v>20</v>
      </c>
      <c r="B25" s="15">
        <f>B26</f>
        <v>415</v>
      </c>
      <c r="C25" s="15">
        <f>B25/B42*100</f>
        <v>9.8454618351940859E-2</v>
      </c>
      <c r="D25" s="15">
        <f>D26</f>
        <v>0</v>
      </c>
      <c r="E25" s="15">
        <f>D25/D42*100</f>
        <v>0</v>
      </c>
      <c r="F25" s="15">
        <f>F26</f>
        <v>0</v>
      </c>
      <c r="G25" s="10">
        <f>F25/F42*100</f>
        <v>0</v>
      </c>
      <c r="H25" s="10"/>
      <c r="I25" s="10" t="e">
        <f t="shared" si="2"/>
        <v>#DIV/0!</v>
      </c>
    </row>
    <row r="26" spans="1:9" ht="39" customHeight="1" x14ac:dyDescent="0.3">
      <c r="A26" s="3" t="s">
        <v>21</v>
      </c>
      <c r="B26" s="15">
        <v>415</v>
      </c>
      <c r="C26" s="15">
        <f>B26/B42*100</f>
        <v>9.8454618351940859E-2</v>
      </c>
      <c r="D26" s="15">
        <v>0</v>
      </c>
      <c r="E26" s="15">
        <f>D26/D42*100</f>
        <v>0</v>
      </c>
      <c r="F26" s="15">
        <v>0</v>
      </c>
      <c r="G26" s="10">
        <f>F26/F42*100</f>
        <v>0</v>
      </c>
      <c r="H26" s="10"/>
      <c r="I26" s="10" t="e">
        <f t="shared" si="2"/>
        <v>#DIV/0!</v>
      </c>
    </row>
    <row r="27" spans="1:9" ht="51.75" customHeight="1" x14ac:dyDescent="0.3">
      <c r="A27" s="3" t="s">
        <v>22</v>
      </c>
      <c r="B27" s="15">
        <v>6305</v>
      </c>
      <c r="C27" s="15">
        <f>B27/B42*100</f>
        <v>1.4957984788168364</v>
      </c>
      <c r="D27" s="15">
        <v>13130</v>
      </c>
      <c r="E27" s="15">
        <f>D27/D42*100</f>
        <v>1.2959206726785673</v>
      </c>
      <c r="F27" s="15">
        <v>8100.7</v>
      </c>
      <c r="G27" s="10">
        <f>F27/F42*100</f>
        <v>1.6118005439854193</v>
      </c>
      <c r="H27" s="10">
        <f t="shared" si="1"/>
        <v>28.480570975416356</v>
      </c>
      <c r="I27" s="10">
        <f t="shared" si="2"/>
        <v>61.696115765422697</v>
      </c>
    </row>
    <row r="28" spans="1:9" ht="39" customHeight="1" x14ac:dyDescent="0.3">
      <c r="A28" s="3" t="s">
        <v>23</v>
      </c>
      <c r="B28" s="15">
        <v>20627</v>
      </c>
      <c r="C28" s="15">
        <f>B28/B42*100</f>
        <v>4.8935503921577927</v>
      </c>
      <c r="D28" s="15">
        <v>16381.2</v>
      </c>
      <c r="E28" s="15">
        <f>D28/D42*100</f>
        <v>1.6168115554670335</v>
      </c>
      <c r="F28" s="15">
        <v>4756.1000000000004</v>
      </c>
      <c r="G28" s="10">
        <f>F28/F42*100</f>
        <v>0.94632372106719831</v>
      </c>
      <c r="H28" s="10">
        <f t="shared" si="1"/>
        <v>-76.942357104765591</v>
      </c>
      <c r="I28" s="10">
        <f t="shared" si="2"/>
        <v>29.03389251092716</v>
      </c>
    </row>
    <row r="29" spans="1:9" ht="26.25" customHeight="1" x14ac:dyDescent="0.3">
      <c r="A29" s="3" t="s">
        <v>24</v>
      </c>
      <c r="B29" s="15">
        <v>346</v>
      </c>
      <c r="C29" s="15">
        <f>B29/B42*100</f>
        <v>8.2085055300654297E-2</v>
      </c>
      <c r="D29" s="15">
        <v>2753</v>
      </c>
      <c r="E29" s="15">
        <f>D29/D42*100</f>
        <v>0.27171893464463792</v>
      </c>
      <c r="F29" s="15">
        <v>3162.5</v>
      </c>
      <c r="G29" s="10">
        <f>F29/F42*100</f>
        <v>0.62924429004331583</v>
      </c>
      <c r="H29" s="10">
        <f t="shared" si="1"/>
        <v>814.0173410404625</v>
      </c>
      <c r="I29" s="10">
        <f t="shared" si="2"/>
        <v>114.87468216491101</v>
      </c>
    </row>
    <row r="30" spans="1:9" ht="26.25" customHeight="1" x14ac:dyDescent="0.3">
      <c r="A30" s="3" t="s">
        <v>25</v>
      </c>
      <c r="B30" s="15">
        <v>863</v>
      </c>
      <c r="C30" s="15">
        <f>B30/B42*100</f>
        <v>0.20473815816319266</v>
      </c>
      <c r="D30" s="15">
        <v>155.6</v>
      </c>
      <c r="E30" s="15">
        <f>D30/D42*100</f>
        <v>1.5357597613768854E-2</v>
      </c>
      <c r="F30" s="15">
        <v>70.2</v>
      </c>
      <c r="G30" s="10">
        <f>F30/F42*100</f>
        <v>1.3967730960012893E-2</v>
      </c>
      <c r="H30" s="10">
        <f t="shared" si="1"/>
        <v>-91.865585168018541</v>
      </c>
      <c r="I30" s="10">
        <f t="shared" si="2"/>
        <v>45.115681233933167</v>
      </c>
    </row>
    <row r="31" spans="1:9" ht="26.25" customHeight="1" x14ac:dyDescent="0.3">
      <c r="A31" s="3" t="s">
        <v>26</v>
      </c>
      <c r="B31" s="15">
        <f t="shared" ref="B31" si="3">B32+B39+B40+B41</f>
        <v>278560</v>
      </c>
      <c r="C31" s="15">
        <f>B31/B42*100</f>
        <v>66.085586718353369</v>
      </c>
      <c r="D31" s="15">
        <f>D32+D39+D40+D41</f>
        <v>761040.1</v>
      </c>
      <c r="E31" s="15">
        <f>D31/D42*100</f>
        <v>75.114059278550201</v>
      </c>
      <c r="F31" s="15">
        <f t="shared" ref="F31" si="4">F32+F39+F40+F41</f>
        <v>355404.60000000003</v>
      </c>
      <c r="G31" s="10">
        <f>F31/F42*100</f>
        <v>70.715040381068349</v>
      </c>
      <c r="H31" s="10">
        <f t="shared" si="1"/>
        <v>27.586372774267673</v>
      </c>
      <c r="I31" s="10">
        <f t="shared" si="2"/>
        <v>46.699851952610651</v>
      </c>
    </row>
    <row r="32" spans="1:9" ht="64.5" customHeight="1" x14ac:dyDescent="0.3">
      <c r="A32" s="3" t="s">
        <v>27</v>
      </c>
      <c r="B32" s="15">
        <f t="shared" ref="B32" si="5">B33+B36+B37+B38</f>
        <v>278624</v>
      </c>
      <c r="C32" s="15">
        <f>B32/B42*100</f>
        <v>66.100770081183541</v>
      </c>
      <c r="D32" s="15">
        <f>D33+D36+D37+D38</f>
        <v>760850.1</v>
      </c>
      <c r="E32" s="15">
        <f>D32/D42*100</f>
        <v>75.095306427993535</v>
      </c>
      <c r="F32" s="15">
        <f t="shared" ref="F32" si="6">F33+F36+F37+F38</f>
        <v>355159.2</v>
      </c>
      <c r="G32" s="10">
        <f>F32/F42*100</f>
        <v>70.666213013866255</v>
      </c>
      <c r="H32" s="10">
        <f t="shared" si="1"/>
        <v>27.468990467440008</v>
      </c>
      <c r="I32" s="10">
        <f t="shared" si="2"/>
        <v>46.67926047456654</v>
      </c>
    </row>
    <row r="33" spans="1:9" ht="39" customHeight="1" x14ac:dyDescent="0.3">
      <c r="A33" s="3" t="s">
        <v>28</v>
      </c>
      <c r="B33" s="15">
        <f>B34+B35</f>
        <v>42197</v>
      </c>
      <c r="C33" s="15">
        <f>B33/B42*100</f>
        <v>10.010818146016502</v>
      </c>
      <c r="D33" s="15">
        <f>D34+D35</f>
        <v>73881</v>
      </c>
      <c r="E33" s="15">
        <f>D33/D42*100</f>
        <v>7.2919965893499787</v>
      </c>
      <c r="F33" s="15">
        <f>F34+F35</f>
        <v>49254.400000000001</v>
      </c>
      <c r="G33" s="10">
        <f>F33/F42*100</f>
        <v>9.8001739002401571</v>
      </c>
      <c r="H33" s="10">
        <f t="shared" si="1"/>
        <v>16.724885655378358</v>
      </c>
      <c r="I33" s="10">
        <f t="shared" si="2"/>
        <v>66.667208077854937</v>
      </c>
    </row>
    <row r="34" spans="1:9" ht="39" customHeight="1" x14ac:dyDescent="0.3">
      <c r="A34" s="3" t="s">
        <v>29</v>
      </c>
      <c r="B34" s="15">
        <v>42197</v>
      </c>
      <c r="C34" s="15">
        <f>B34/B42*100</f>
        <v>10.010818146016502</v>
      </c>
      <c r="D34" s="15">
        <v>73881</v>
      </c>
      <c r="E34" s="15">
        <f>D34/D42*100</f>
        <v>7.2919965893499787</v>
      </c>
      <c r="F34" s="15">
        <v>49254.400000000001</v>
      </c>
      <c r="G34" s="10">
        <f>F34/F42*100</f>
        <v>9.8001739002401571</v>
      </c>
      <c r="H34" s="10">
        <f t="shared" si="1"/>
        <v>16.724885655378358</v>
      </c>
      <c r="I34" s="10">
        <f t="shared" si="2"/>
        <v>66.667208077854937</v>
      </c>
    </row>
    <row r="35" spans="1:9" ht="38.25" customHeight="1" x14ac:dyDescent="0.3">
      <c r="A35" s="19" t="s">
        <v>108</v>
      </c>
      <c r="B35" s="15">
        <v>0</v>
      </c>
      <c r="C35" s="15">
        <f>B35/B42*100</f>
        <v>0</v>
      </c>
      <c r="D35" s="15">
        <v>0</v>
      </c>
      <c r="E35" s="15">
        <f>D35/D42*100</f>
        <v>0</v>
      </c>
      <c r="F35" s="15">
        <v>0</v>
      </c>
      <c r="G35" s="10">
        <f>F35/F42*100</f>
        <v>0</v>
      </c>
      <c r="H35" s="10"/>
      <c r="I35" s="10"/>
    </row>
    <row r="36" spans="1:9" ht="39" customHeight="1" x14ac:dyDescent="0.3">
      <c r="A36" s="18" t="s">
        <v>109</v>
      </c>
      <c r="B36" s="15">
        <v>25728</v>
      </c>
      <c r="C36" s="15">
        <f>B36/B42*100</f>
        <v>6.1037118577318905</v>
      </c>
      <c r="D36" s="15">
        <v>331450.2</v>
      </c>
      <c r="E36" s="15">
        <f>D36/D42*100</f>
        <v>32.713874039866383</v>
      </c>
      <c r="F36" s="15">
        <v>68839.600000000006</v>
      </c>
      <c r="G36" s="10">
        <f>F36/F42*100</f>
        <v>13.697051455767856</v>
      </c>
      <c r="H36" s="10"/>
      <c r="I36" s="10">
        <f t="shared" si="2"/>
        <v>20.769213595285205</v>
      </c>
    </row>
    <row r="37" spans="1:9" ht="39" customHeight="1" x14ac:dyDescent="0.3">
      <c r="A37" s="18" t="s">
        <v>110</v>
      </c>
      <c r="B37" s="15">
        <v>197217</v>
      </c>
      <c r="C37" s="15">
        <f>B37/B42*100</f>
        <v>46.787769801240294</v>
      </c>
      <c r="D37" s="15">
        <v>320958.8</v>
      </c>
      <c r="E37" s="15">
        <f>D37/D42*100</f>
        <v>31.678381111813081</v>
      </c>
      <c r="F37" s="15">
        <v>215711.4</v>
      </c>
      <c r="G37" s="10">
        <f>F37/F42*100</f>
        <v>42.920210829169868</v>
      </c>
      <c r="H37" s="10">
        <f t="shared" si="1"/>
        <v>9.3776905642008614</v>
      </c>
      <c r="I37" s="10">
        <f t="shared" si="2"/>
        <v>67.20843921400504</v>
      </c>
    </row>
    <row r="38" spans="1:9" ht="26.25" customHeight="1" x14ac:dyDescent="0.3">
      <c r="A38" s="3" t="s">
        <v>30</v>
      </c>
      <c r="B38" s="15">
        <v>13482</v>
      </c>
      <c r="C38" s="15">
        <f>B38/B42*100</f>
        <v>3.1984702761948598</v>
      </c>
      <c r="D38" s="15">
        <v>34560.1</v>
      </c>
      <c r="E38" s="15">
        <f>D38/D42*100</f>
        <v>3.4110546869640941</v>
      </c>
      <c r="F38" s="15">
        <v>21353.8</v>
      </c>
      <c r="G38" s="10">
        <f>F38/F42*100</f>
        <v>4.2487768286883654</v>
      </c>
      <c r="H38" s="10"/>
      <c r="I38" s="10"/>
    </row>
    <row r="39" spans="1:9" ht="26.25" customHeight="1" x14ac:dyDescent="0.3">
      <c r="A39" s="3" t="s">
        <v>31</v>
      </c>
      <c r="B39" s="15">
        <v>-5</v>
      </c>
      <c r="C39" s="15">
        <f>B39/B42*100</f>
        <v>-1.1862002211077212E-3</v>
      </c>
      <c r="D39" s="15">
        <v>300</v>
      </c>
      <c r="E39" s="15">
        <f>D39/D42*100</f>
        <v>2.9609764036829415E-2</v>
      </c>
      <c r="F39" s="15">
        <v>300</v>
      </c>
      <c r="G39" s="10">
        <f>F39/F42*100</f>
        <v>5.9691157948773034E-2</v>
      </c>
      <c r="H39" s="10"/>
      <c r="I39" s="10"/>
    </row>
    <row r="40" spans="1:9" ht="64.5" customHeight="1" x14ac:dyDescent="0.3">
      <c r="A40" s="3" t="s">
        <v>32</v>
      </c>
      <c r="B40" s="15">
        <v>0</v>
      </c>
      <c r="C40" s="15">
        <f>B40/B42*100</f>
        <v>0</v>
      </c>
      <c r="D40" s="15">
        <v>14</v>
      </c>
      <c r="E40" s="15">
        <f>D40/D42*100</f>
        <v>1.3817889883853726E-3</v>
      </c>
      <c r="F40" s="15">
        <v>14</v>
      </c>
      <c r="G40" s="10">
        <f>F40/F42*100</f>
        <v>2.7855873709427418E-3</v>
      </c>
      <c r="H40" s="10"/>
      <c r="I40" s="10"/>
    </row>
    <row r="41" spans="1:9" ht="39" customHeight="1" x14ac:dyDescent="0.3">
      <c r="A41" s="3" t="s">
        <v>33</v>
      </c>
      <c r="B41" s="15">
        <v>-59</v>
      </c>
      <c r="C41" s="15">
        <f>B41/B42*100</f>
        <v>-1.3997162609071112E-2</v>
      </c>
      <c r="D41" s="15">
        <v>-124</v>
      </c>
      <c r="E41" s="15">
        <f>D41/D42*100</f>
        <v>-1.2238702468556156E-2</v>
      </c>
      <c r="F41" s="15">
        <v>-68.599999999999994</v>
      </c>
      <c r="G41" s="10">
        <f>F41/F42*100</f>
        <v>-1.3649378117619435E-2</v>
      </c>
      <c r="H41" s="10">
        <f t="shared" si="1"/>
        <v>16.271186440677951</v>
      </c>
      <c r="I41" s="10">
        <f t="shared" si="2"/>
        <v>55.322580645161288</v>
      </c>
    </row>
    <row r="42" spans="1:9" s="14" customFormat="1" ht="15" customHeight="1" x14ac:dyDescent="0.3">
      <c r="A42" s="12" t="s">
        <v>34</v>
      </c>
      <c r="B42" s="16">
        <f>B8+B31</f>
        <v>421514</v>
      </c>
      <c r="C42" s="13">
        <f>C31+C8</f>
        <v>100</v>
      </c>
      <c r="D42" s="16">
        <f>D8+D31</f>
        <v>1013179.3</v>
      </c>
      <c r="E42" s="16">
        <f>SUM(E8,E31)</f>
        <v>100</v>
      </c>
      <c r="F42" s="16">
        <f>F8+F31</f>
        <v>502587.00000000006</v>
      </c>
      <c r="G42" s="13">
        <f>G31+G8</f>
        <v>100</v>
      </c>
      <c r="H42" s="10">
        <f t="shared" si="1"/>
        <v>19.23376210517327</v>
      </c>
      <c r="I42" s="10">
        <f t="shared" si="2"/>
        <v>49.604941593259952</v>
      </c>
    </row>
    <row r="43" spans="1:9" ht="26.25" customHeight="1" x14ac:dyDescent="0.3">
      <c r="A43" s="3" t="s">
        <v>35</v>
      </c>
      <c r="B43" s="17">
        <f>SUM(B44:B49)</f>
        <v>38642.799999999996</v>
      </c>
      <c r="C43" s="9">
        <f>B43/B89*100</f>
        <v>9.8989402702184162</v>
      </c>
      <c r="D43" s="17">
        <f>SUM(D44:D49)</f>
        <v>109103</v>
      </c>
      <c r="E43" s="9">
        <f>D43/D89*100</f>
        <v>10.066233255429044</v>
      </c>
      <c r="F43" s="17">
        <f>SUM(F44:F49)</f>
        <v>49738.600000000006</v>
      </c>
      <c r="G43" s="9">
        <f>F43/F89*100</f>
        <v>9.4969637119471138</v>
      </c>
      <c r="H43" s="9">
        <f>F43/B43*100-100</f>
        <v>28.713757802229679</v>
      </c>
      <c r="I43" s="10">
        <f t="shared" ref="I43:I74" si="7">F43/D43*100</f>
        <v>45.58866392308186</v>
      </c>
    </row>
    <row r="44" spans="1:9" ht="78" customHeight="1" x14ac:dyDescent="0.3">
      <c r="A44" s="3" t="s">
        <v>36</v>
      </c>
      <c r="B44" s="22">
        <v>271.8</v>
      </c>
      <c r="C44" s="9">
        <f>B44/B89*100</f>
        <v>6.9625699106828851E-2</v>
      </c>
      <c r="D44" s="17">
        <v>574</v>
      </c>
      <c r="E44" s="9">
        <f>D44/D89*100</f>
        <v>5.2959294323861594E-2</v>
      </c>
      <c r="F44" s="17">
        <v>286.89999999999998</v>
      </c>
      <c r="G44" s="9">
        <f>F44/F89*100</f>
        <v>5.4779967448975772E-2</v>
      </c>
      <c r="H44" s="9">
        <f>F44/B44*100-100</f>
        <v>5.5555555555555429</v>
      </c>
      <c r="I44" s="10">
        <f t="shared" si="7"/>
        <v>49.982578397212542</v>
      </c>
    </row>
    <row r="45" spans="1:9" ht="111.75" customHeight="1" x14ac:dyDescent="0.3">
      <c r="A45" s="3" t="s">
        <v>37</v>
      </c>
      <c r="B45" s="22">
        <v>11633</v>
      </c>
      <c r="C45" s="9">
        <f>B45/B89*100</f>
        <v>2.9799696751646065</v>
      </c>
      <c r="D45" s="17">
        <v>32457.1</v>
      </c>
      <c r="E45" s="9">
        <f>D45/D89*100</f>
        <v>2.9946082087090731</v>
      </c>
      <c r="F45" s="17">
        <v>16151.2</v>
      </c>
      <c r="G45" s="9">
        <f>F45/F89*100</f>
        <v>3.0838696767580958</v>
      </c>
      <c r="H45" s="9">
        <f>F45/B45*100-100</f>
        <v>38.839508295366642</v>
      </c>
      <c r="I45" s="10">
        <f t="shared" si="7"/>
        <v>49.761685424760685</v>
      </c>
    </row>
    <row r="46" spans="1:9" ht="15" customHeight="1" x14ac:dyDescent="0.3">
      <c r="A46" s="3" t="s">
        <v>38</v>
      </c>
      <c r="B46" s="22">
        <v>0</v>
      </c>
      <c r="C46" s="9">
        <f>B46/B89*100</f>
        <v>0</v>
      </c>
      <c r="D46" s="17">
        <v>18.899999999999999</v>
      </c>
      <c r="E46" s="9">
        <f>D46/D89*100</f>
        <v>1.7437816423710524E-3</v>
      </c>
      <c r="F46" s="17">
        <v>17.899999999999999</v>
      </c>
      <c r="G46" s="9">
        <f>F46/F89*100</f>
        <v>3.417781168827697E-3</v>
      </c>
      <c r="H46" s="9" t="e">
        <f t="shared" ref="H46:H48" si="8">F46/B46*100-100</f>
        <v>#DIV/0!</v>
      </c>
      <c r="I46" s="10">
        <f t="shared" si="7"/>
        <v>94.708994708994709</v>
      </c>
    </row>
    <row r="47" spans="1:9" ht="64.5" customHeight="1" x14ac:dyDescent="0.3">
      <c r="A47" s="3" t="s">
        <v>39</v>
      </c>
      <c r="B47" s="22">
        <v>4995.8999999999996</v>
      </c>
      <c r="C47" s="9">
        <f>B47/B89*100</f>
        <v>1.2797756812649237</v>
      </c>
      <c r="D47" s="17">
        <v>11203.7</v>
      </c>
      <c r="E47" s="9">
        <f>D47/D89*100</f>
        <v>1.0336934596101883</v>
      </c>
      <c r="F47" s="17">
        <v>5677.1</v>
      </c>
      <c r="G47" s="9">
        <f>F47/F89*100</f>
        <v>1.0839712555056829</v>
      </c>
      <c r="H47" s="9">
        <f t="shared" si="8"/>
        <v>13.635180848295619</v>
      </c>
      <c r="I47" s="10">
        <f t="shared" si="7"/>
        <v>50.671653114596069</v>
      </c>
    </row>
    <row r="48" spans="1:9" ht="15" customHeight="1" x14ac:dyDescent="0.3">
      <c r="A48" s="3" t="s">
        <v>40</v>
      </c>
      <c r="B48" s="22">
        <v>0</v>
      </c>
      <c r="C48" s="9">
        <f>B48/B89*100</f>
        <v>0</v>
      </c>
      <c r="D48" s="17">
        <v>500</v>
      </c>
      <c r="E48" s="9">
        <f>D48/D89*100</f>
        <v>4.6131789480715675E-2</v>
      </c>
      <c r="F48" s="17">
        <v>0</v>
      </c>
      <c r="G48" s="9">
        <f>F48/F89*100</f>
        <v>0</v>
      </c>
      <c r="H48" s="9" t="e">
        <f t="shared" si="8"/>
        <v>#DIV/0!</v>
      </c>
      <c r="I48" s="10">
        <f t="shared" si="7"/>
        <v>0</v>
      </c>
    </row>
    <row r="49" spans="1:9" ht="26.25" customHeight="1" x14ac:dyDescent="0.3">
      <c r="A49" s="3" t="s">
        <v>41</v>
      </c>
      <c r="B49" s="22">
        <v>21742.1</v>
      </c>
      <c r="C49" s="9">
        <f>B49/B89*100</f>
        <v>5.5695692146820583</v>
      </c>
      <c r="D49" s="17">
        <v>64349.3</v>
      </c>
      <c r="E49" s="9">
        <f>D49/D89*100</f>
        <v>5.9370967216628348</v>
      </c>
      <c r="F49" s="17">
        <v>27605.5</v>
      </c>
      <c r="G49" s="9">
        <f>F49/F89*100</f>
        <v>5.2709250310655307</v>
      </c>
      <c r="H49" s="9">
        <f>F49/B49*100-100</f>
        <v>26.96795617718621</v>
      </c>
      <c r="I49" s="10">
        <f t="shared" si="7"/>
        <v>42.899456559745012</v>
      </c>
    </row>
    <row r="50" spans="1:9" ht="15" customHeight="1" x14ac:dyDescent="0.3">
      <c r="A50" s="3" t="s">
        <v>42</v>
      </c>
      <c r="B50" s="17">
        <f>B51</f>
        <v>1655.6</v>
      </c>
      <c r="C50" s="9">
        <f>B50/B89*100</f>
        <v>0.42410709139538577</v>
      </c>
      <c r="D50" s="17">
        <f>D51</f>
        <v>3075.8</v>
      </c>
      <c r="E50" s="9">
        <f>D50/D89*100</f>
        <v>0.28378431616957056</v>
      </c>
      <c r="F50" s="17">
        <f>F51</f>
        <v>2306.8000000000002</v>
      </c>
      <c r="G50" s="9">
        <f>F50/F89*100</f>
        <v>0.44045461453920298</v>
      </c>
      <c r="H50" s="9">
        <f>F50/B50*100-100</f>
        <v>39.333172263831869</v>
      </c>
      <c r="I50" s="10">
        <f t="shared" si="7"/>
        <v>74.998374406658428</v>
      </c>
    </row>
    <row r="51" spans="1:9" ht="26.25" customHeight="1" x14ac:dyDescent="0.3">
      <c r="A51" s="3" t="s">
        <v>43</v>
      </c>
      <c r="B51" s="23">
        <v>1655.6</v>
      </c>
      <c r="C51" s="9">
        <f>B51/B89*100</f>
        <v>0.42410709139538577</v>
      </c>
      <c r="D51" s="17">
        <v>3075.8</v>
      </c>
      <c r="E51" s="9">
        <f>D51/D89*100</f>
        <v>0.28378431616957056</v>
      </c>
      <c r="F51" s="17">
        <v>2306.8000000000002</v>
      </c>
      <c r="G51" s="9">
        <f>F51/F89*100</f>
        <v>0.44045461453920298</v>
      </c>
      <c r="H51" s="9">
        <f t="shared" ref="H51:H102" si="9">F51/B51*100-100</f>
        <v>39.333172263831869</v>
      </c>
      <c r="I51" s="10">
        <f t="shared" si="7"/>
        <v>74.998374406658428</v>
      </c>
    </row>
    <row r="52" spans="1:9" ht="51.75" customHeight="1" x14ac:dyDescent="0.3">
      <c r="A52" s="3" t="s">
        <v>44</v>
      </c>
      <c r="B52" s="17">
        <f>B54</f>
        <v>483.1</v>
      </c>
      <c r="C52" s="9">
        <f>B52/B89*100</f>
        <v>0.1237534041151914</v>
      </c>
      <c r="D52" s="17">
        <f>SUM(D53:D55)</f>
        <v>6.8</v>
      </c>
      <c r="E52" s="9">
        <f>D52/D89*100</f>
        <v>6.2739233693773319E-4</v>
      </c>
      <c r="F52" s="17">
        <f>SUM(F53:F55)</f>
        <v>6.8</v>
      </c>
      <c r="G52" s="9">
        <f>F52/F89*100</f>
        <v>1.2983749691635946E-3</v>
      </c>
      <c r="H52" s="9">
        <f t="shared" si="9"/>
        <v>-98.59242392879321</v>
      </c>
      <c r="I52" s="10">
        <f t="shared" si="7"/>
        <v>100</v>
      </c>
    </row>
    <row r="53" spans="1:9" ht="20.25" hidden="1" customHeight="1" x14ac:dyDescent="0.3">
      <c r="A53" s="3" t="s">
        <v>111</v>
      </c>
      <c r="B53" s="17">
        <v>0</v>
      </c>
      <c r="C53" s="9">
        <f>B53/B89*100</f>
        <v>0</v>
      </c>
      <c r="D53" s="17">
        <v>0</v>
      </c>
      <c r="E53" s="9">
        <f>D53/D89*100</f>
        <v>0</v>
      </c>
      <c r="F53" s="17">
        <v>0</v>
      </c>
      <c r="G53" s="9">
        <f>F53/F89*100</f>
        <v>0</v>
      </c>
      <c r="H53" s="9" t="e">
        <f t="shared" si="9"/>
        <v>#DIV/0!</v>
      </c>
      <c r="I53" s="10" t="e">
        <f t="shared" si="7"/>
        <v>#DIV/0!</v>
      </c>
    </row>
    <row r="54" spans="1:9" ht="66" customHeight="1" x14ac:dyDescent="0.3">
      <c r="A54" s="3" t="s">
        <v>102</v>
      </c>
      <c r="B54" s="24">
        <v>483.1</v>
      </c>
      <c r="C54" s="9">
        <f>B54/B89*100</f>
        <v>0.1237534041151914</v>
      </c>
      <c r="D54" s="17">
        <v>0</v>
      </c>
      <c r="E54" s="9">
        <f>D54/D89*100</f>
        <v>0</v>
      </c>
      <c r="F54" s="17">
        <v>0</v>
      </c>
      <c r="G54" s="9">
        <f>F54/F89*100</f>
        <v>0</v>
      </c>
      <c r="H54" s="9">
        <f t="shared" si="9"/>
        <v>-100</v>
      </c>
      <c r="I54" s="10" t="e">
        <f t="shared" si="7"/>
        <v>#DIV/0!</v>
      </c>
    </row>
    <row r="55" spans="1:9" ht="54.75" customHeight="1" x14ac:dyDescent="0.3">
      <c r="A55" s="3" t="s">
        <v>112</v>
      </c>
      <c r="B55" s="17">
        <v>0</v>
      </c>
      <c r="C55" s="9">
        <f>B55/B89*100</f>
        <v>0</v>
      </c>
      <c r="D55" s="17">
        <v>6.8</v>
      </c>
      <c r="E55" s="9">
        <f>D55/D89*100</f>
        <v>6.2739233693773319E-4</v>
      </c>
      <c r="F55" s="17">
        <v>6.8</v>
      </c>
      <c r="G55" s="9">
        <f>F55/F89*100</f>
        <v>1.2983749691635946E-3</v>
      </c>
      <c r="H55" s="9" t="e">
        <f t="shared" si="9"/>
        <v>#DIV/0!</v>
      </c>
      <c r="I55" s="10">
        <f t="shared" si="7"/>
        <v>100</v>
      </c>
    </row>
    <row r="56" spans="1:9" ht="26.25" customHeight="1" x14ac:dyDescent="0.3">
      <c r="A56" s="3" t="s">
        <v>45</v>
      </c>
      <c r="B56" s="17">
        <f>SUM(B57:B60)</f>
        <v>2751.3</v>
      </c>
      <c r="C56" s="9">
        <f>B56/B89*100</f>
        <v>0.70478729195223777</v>
      </c>
      <c r="D56" s="17">
        <f>SUM(D57:D60)</f>
        <v>44421.5</v>
      </c>
      <c r="E56" s="9">
        <f>D56/D89*100</f>
        <v>4.0984865728352231</v>
      </c>
      <c r="F56" s="17">
        <f>SUM(F57:F60)</f>
        <v>39774.5</v>
      </c>
      <c r="G56" s="9">
        <f>F56/F89*100</f>
        <v>7.5944434133819696</v>
      </c>
      <c r="H56" s="9">
        <f t="shared" si="9"/>
        <v>1345.6620506669574</v>
      </c>
      <c r="I56" s="10">
        <f t="shared" si="7"/>
        <v>89.538849431018761</v>
      </c>
    </row>
    <row r="57" spans="1:9" ht="26.25" customHeight="1" x14ac:dyDescent="0.3">
      <c r="A57" s="3" t="s">
        <v>113</v>
      </c>
      <c r="B57" s="25">
        <v>457</v>
      </c>
      <c r="C57" s="9">
        <f>B57/B89*100</f>
        <v>0.1170674926115555</v>
      </c>
      <c r="D57" s="17">
        <v>536.6</v>
      </c>
      <c r="E57" s="9">
        <f>D57/D89*100</f>
        <v>4.9508636470704068E-2</v>
      </c>
      <c r="F57" s="17">
        <v>508.9</v>
      </c>
      <c r="G57" s="9">
        <f>F57/F89*100</f>
        <v>9.7168091442257826E-2</v>
      </c>
      <c r="H57" s="9">
        <f t="shared" si="9"/>
        <v>11.356673960612682</v>
      </c>
      <c r="I57" s="10">
        <f t="shared" si="7"/>
        <v>94.837868058143854</v>
      </c>
    </row>
    <row r="58" spans="1:9" ht="26.25" customHeight="1" x14ac:dyDescent="0.3">
      <c r="A58" s="3" t="s">
        <v>46</v>
      </c>
      <c r="B58" s="25">
        <v>0</v>
      </c>
      <c r="C58" s="9">
        <f>B58/B89*100</f>
        <v>0</v>
      </c>
      <c r="D58" s="17">
        <v>730.7</v>
      </c>
      <c r="E58" s="9">
        <f>D58/D89*100</f>
        <v>6.741699714711788E-2</v>
      </c>
      <c r="F58" s="17">
        <v>0</v>
      </c>
      <c r="G58" s="9">
        <f>F58/F89*100</f>
        <v>0</v>
      </c>
      <c r="H58" s="9" t="e">
        <f t="shared" si="9"/>
        <v>#DIV/0!</v>
      </c>
      <c r="I58" s="10">
        <f t="shared" si="7"/>
        <v>0</v>
      </c>
    </row>
    <row r="59" spans="1:9" ht="26.25" customHeight="1" x14ac:dyDescent="0.3">
      <c r="A59" s="3" t="s">
        <v>47</v>
      </c>
      <c r="B59" s="25">
        <v>2055.8000000000002</v>
      </c>
      <c r="C59" s="9">
        <f>B59/B89*100</f>
        <v>0.52662440111780273</v>
      </c>
      <c r="D59" s="17">
        <v>42554.2</v>
      </c>
      <c r="E59" s="9">
        <f>D59/D89*100</f>
        <v>3.926202791840542</v>
      </c>
      <c r="F59" s="17">
        <v>38934.6</v>
      </c>
      <c r="G59" s="9">
        <f>F59/F89*100</f>
        <v>7.4340750109407185</v>
      </c>
      <c r="H59" s="9">
        <f t="shared" si="9"/>
        <v>1793.890456270065</v>
      </c>
      <c r="I59" s="10">
        <f t="shared" si="7"/>
        <v>91.494141588844343</v>
      </c>
    </row>
    <row r="60" spans="1:9" ht="26.25" customHeight="1" x14ac:dyDescent="0.3">
      <c r="A60" s="3" t="s">
        <v>48</v>
      </c>
      <c r="B60" s="25">
        <v>238.5</v>
      </c>
      <c r="C60" s="9">
        <f>B60/B89*100</f>
        <v>6.1095398222879627E-2</v>
      </c>
      <c r="D60" s="17">
        <v>600</v>
      </c>
      <c r="E60" s="9">
        <f>D60/D89*100</f>
        <v>5.5358147376858811E-2</v>
      </c>
      <c r="F60" s="17">
        <v>331</v>
      </c>
      <c r="G60" s="9">
        <f>F60/F89*100</f>
        <v>6.320031099899262E-2</v>
      </c>
      <c r="H60" s="9">
        <f t="shared" si="9"/>
        <v>38.784067085953865</v>
      </c>
      <c r="I60" s="10">
        <f t="shared" si="7"/>
        <v>55.166666666666664</v>
      </c>
    </row>
    <row r="61" spans="1:9" ht="26.25" customHeight="1" x14ac:dyDescent="0.3">
      <c r="A61" s="3" t="s">
        <v>49</v>
      </c>
      <c r="B61" s="17">
        <f>SUM(B62:B64)</f>
        <v>3744.1</v>
      </c>
      <c r="C61" s="9">
        <f>B61/B89*100</f>
        <v>0.95910809428211152</v>
      </c>
      <c r="D61" s="17">
        <f>SUM(D62:D64)</f>
        <v>153748.09999999998</v>
      </c>
      <c r="E61" s="9">
        <f>D61/D89*100</f>
        <v>14.185349964520041</v>
      </c>
      <c r="F61" s="17">
        <f>SUM(F62:F64)</f>
        <v>19500.099999999999</v>
      </c>
      <c r="G61" s="9">
        <f>F61/F89*100</f>
        <v>3.723300255321619</v>
      </c>
      <c r="H61" s="9">
        <f t="shared" si="9"/>
        <v>420.82209342699184</v>
      </c>
      <c r="I61" s="10">
        <f t="shared" si="7"/>
        <v>12.683148604763247</v>
      </c>
    </row>
    <row r="62" spans="1:9" ht="15" customHeight="1" x14ac:dyDescent="0.3">
      <c r="A62" s="3" t="s">
        <v>50</v>
      </c>
      <c r="B62" s="26">
        <v>1335.2</v>
      </c>
      <c r="C62" s="9">
        <f>B62/B89*100</f>
        <v>0.3420317639714418</v>
      </c>
      <c r="D62" s="17">
        <v>10889.5</v>
      </c>
      <c r="E62" s="9">
        <f>D62/D89*100</f>
        <v>1.0047042431005067</v>
      </c>
      <c r="F62" s="17">
        <v>5908.5</v>
      </c>
      <c r="G62" s="9">
        <f>F62/F89*100</f>
        <v>1.128154191956338</v>
      </c>
      <c r="H62" s="9">
        <f t="shared" si="9"/>
        <v>342.51797483523063</v>
      </c>
      <c r="I62" s="10">
        <f t="shared" si="7"/>
        <v>54.258689563340837</v>
      </c>
    </row>
    <row r="63" spans="1:9" ht="15" customHeight="1" x14ac:dyDescent="0.3">
      <c r="A63" s="3" t="s">
        <v>51</v>
      </c>
      <c r="B63" s="26">
        <v>1537.8</v>
      </c>
      <c r="C63" s="9">
        <f>B63/B89*100</f>
        <v>0.39393083181192573</v>
      </c>
      <c r="D63" s="17">
        <v>132536.29999999999</v>
      </c>
      <c r="E63" s="9">
        <f>D63/D89*100</f>
        <v>12.228273380305952</v>
      </c>
      <c r="F63" s="17">
        <v>5302.5</v>
      </c>
      <c r="G63" s="9">
        <f>F63/F89*100</f>
        <v>1.012446069704406</v>
      </c>
      <c r="H63" s="9">
        <f t="shared" si="9"/>
        <v>244.81076863051112</v>
      </c>
      <c r="I63" s="10">
        <f t="shared" si="7"/>
        <v>4.0007907267669314</v>
      </c>
    </row>
    <row r="64" spans="1:9" ht="15" customHeight="1" x14ac:dyDescent="0.3">
      <c r="A64" s="3" t="s">
        <v>52</v>
      </c>
      <c r="B64" s="26">
        <v>871.1</v>
      </c>
      <c r="C64" s="9">
        <f>B64/B89*100</f>
        <v>0.22314549849874396</v>
      </c>
      <c r="D64" s="17">
        <v>10322.299999999999</v>
      </c>
      <c r="E64" s="9">
        <f>D64/D89*100</f>
        <v>0.95237234111358282</v>
      </c>
      <c r="F64" s="17">
        <v>8289.1</v>
      </c>
      <c r="G64" s="9">
        <f>F64/F89*100</f>
        <v>1.5826999936608754</v>
      </c>
      <c r="H64" s="9">
        <f t="shared" si="9"/>
        <v>851.56698427275865</v>
      </c>
      <c r="I64" s="10">
        <f t="shared" si="7"/>
        <v>80.302839483448466</v>
      </c>
    </row>
    <row r="65" spans="1:9" ht="15" customHeight="1" x14ac:dyDescent="0.3">
      <c r="A65" s="3" t="s">
        <v>53</v>
      </c>
      <c r="B65" s="17">
        <f>SUM(B66:B71)</f>
        <v>295733.89999999991</v>
      </c>
      <c r="C65" s="9">
        <f>B65/B89*100</f>
        <v>75.756731188701281</v>
      </c>
      <c r="D65" s="17">
        <f>SUM(D66:D71)</f>
        <v>673480.89999999991</v>
      </c>
      <c r="E65" s="9">
        <f>D65/D89*100</f>
        <v>62.137758196165841</v>
      </c>
      <c r="F65" s="17">
        <f>SUM(F66:F71)</f>
        <v>362607.69999999995</v>
      </c>
      <c r="G65" s="9">
        <f>F65/F89*100</f>
        <v>69.235406074409099</v>
      </c>
      <c r="H65" s="9">
        <f t="shared" si="9"/>
        <v>22.612828627357246</v>
      </c>
      <c r="I65" s="10">
        <f t="shared" si="7"/>
        <v>53.840829042070823</v>
      </c>
    </row>
    <row r="66" spans="1:9" ht="15" customHeight="1" x14ac:dyDescent="0.3">
      <c r="A66" s="3" t="s">
        <v>54</v>
      </c>
      <c r="B66" s="27">
        <v>98054.2</v>
      </c>
      <c r="C66" s="9">
        <f>B66/B89*100</f>
        <v>25.118072940989027</v>
      </c>
      <c r="D66" s="17">
        <v>183437.1</v>
      </c>
      <c r="E66" s="9">
        <f>D66/D89*100</f>
        <v>16.924563360305982</v>
      </c>
      <c r="F66" s="17">
        <v>109280.2</v>
      </c>
      <c r="G66" s="9">
        <f>F66/F89*100</f>
        <v>20.865687691939918</v>
      </c>
      <c r="H66" s="9">
        <f t="shared" si="9"/>
        <v>11.448770169967219</v>
      </c>
      <c r="I66" s="10">
        <f t="shared" si="7"/>
        <v>59.573663124853148</v>
      </c>
    </row>
    <row r="67" spans="1:9" ht="15" customHeight="1" x14ac:dyDescent="0.3">
      <c r="A67" s="3" t="s">
        <v>55</v>
      </c>
      <c r="B67" s="27">
        <v>176069.4</v>
      </c>
      <c r="C67" s="9">
        <f>B67/B89*100</f>
        <v>45.102851605297609</v>
      </c>
      <c r="D67" s="17">
        <v>438062.9</v>
      </c>
      <c r="E67" s="9">
        <f>D67/D89*100</f>
        <v>40.417250964223605</v>
      </c>
      <c r="F67" s="17">
        <v>220210.4</v>
      </c>
      <c r="G67" s="9">
        <f>F67/F89*100</f>
        <v>42.046422251397473</v>
      </c>
      <c r="H67" s="9">
        <f t="shared" si="9"/>
        <v>25.070227989645005</v>
      </c>
      <c r="I67" s="10">
        <f t="shared" si="7"/>
        <v>50.269128017917055</v>
      </c>
    </row>
    <row r="68" spans="1:9" ht="26.25" customHeight="1" x14ac:dyDescent="0.3">
      <c r="A68" s="3" t="s">
        <v>56</v>
      </c>
      <c r="B68" s="27">
        <v>20446.099999999999</v>
      </c>
      <c r="C68" s="9">
        <f>B68/B89*100</f>
        <v>5.2375791262256559</v>
      </c>
      <c r="D68" s="17">
        <v>49669.1</v>
      </c>
      <c r="E68" s="9">
        <f>D68/D89*100</f>
        <v>4.5826489297932298</v>
      </c>
      <c r="F68" s="17">
        <v>31556</v>
      </c>
      <c r="G68" s="9">
        <f>F68/F89*100</f>
        <v>6.0252236069009397</v>
      </c>
      <c r="H68" s="9">
        <f t="shared" si="9"/>
        <v>54.337502017499673</v>
      </c>
      <c r="I68" s="10">
        <f t="shared" si="7"/>
        <v>63.532457805758511</v>
      </c>
    </row>
    <row r="69" spans="1:9" ht="36.75" customHeight="1" x14ac:dyDescent="0.3">
      <c r="A69" s="3" t="s">
        <v>57</v>
      </c>
      <c r="B69" s="27">
        <v>22.3</v>
      </c>
      <c r="C69" s="9">
        <f>B69/B89*100</f>
        <v>5.7124837751371723E-3</v>
      </c>
      <c r="D69" s="17">
        <v>103.2</v>
      </c>
      <c r="E69" s="9">
        <f>D69/D89*100</f>
        <v>9.5216013488197155E-3</v>
      </c>
      <c r="F69" s="17">
        <v>44.6</v>
      </c>
      <c r="G69" s="9">
        <f>F69/F89*100</f>
        <v>8.5158122977494581E-3</v>
      </c>
      <c r="H69" s="9">
        <f t="shared" si="9"/>
        <v>100</v>
      </c>
      <c r="I69" s="10">
        <f t="shared" si="7"/>
        <v>43.217054263565892</v>
      </c>
    </row>
    <row r="70" spans="1:9" ht="15" customHeight="1" x14ac:dyDescent="0.3">
      <c r="A70" s="3" t="s">
        <v>58</v>
      </c>
      <c r="B70" s="27">
        <v>231.8</v>
      </c>
      <c r="C70" s="9">
        <f>B70/B89*100</f>
        <v>5.9379091438421371E-2</v>
      </c>
      <c r="D70" s="17">
        <v>400</v>
      </c>
      <c r="E70" s="9">
        <f>D70/D89*100</f>
        <v>3.6905431584572539E-2</v>
      </c>
      <c r="F70" s="17">
        <v>225.4</v>
      </c>
      <c r="G70" s="9">
        <f>F70/F89*100</f>
        <v>4.3037311477863854E-2</v>
      </c>
      <c r="H70" s="9">
        <f t="shared" si="9"/>
        <v>-2.7610008628127645</v>
      </c>
      <c r="I70" s="10">
        <f t="shared" si="7"/>
        <v>56.35</v>
      </c>
    </row>
    <row r="71" spans="1:9" ht="26.25" customHeight="1" x14ac:dyDescent="0.3">
      <c r="A71" s="3" t="s">
        <v>59</v>
      </c>
      <c r="B71" s="27">
        <v>910.1</v>
      </c>
      <c r="C71" s="9">
        <f>B71/B89*100</f>
        <v>0.23313594097544127</v>
      </c>
      <c r="D71" s="17">
        <v>1808.6</v>
      </c>
      <c r="E71" s="9">
        <f>D71/D89*100</f>
        <v>0.16686790890964473</v>
      </c>
      <c r="F71" s="17">
        <v>1291.0999999999999</v>
      </c>
      <c r="G71" s="9">
        <f>F71/F89*100</f>
        <v>0.24651940039516423</v>
      </c>
      <c r="H71" s="9">
        <f t="shared" si="9"/>
        <v>41.863531480057134</v>
      </c>
      <c r="I71" s="10">
        <f t="shared" si="7"/>
        <v>71.386707950901254</v>
      </c>
    </row>
    <row r="72" spans="1:9" ht="26.25" customHeight="1" x14ac:dyDescent="0.3">
      <c r="A72" s="3" t="s">
        <v>60</v>
      </c>
      <c r="B72" s="17">
        <f>B73</f>
        <v>12677.1</v>
      </c>
      <c r="C72" s="9">
        <f>B72/B89*100</f>
        <v>3.2474317518292128</v>
      </c>
      <c r="D72" s="17">
        <f>D73</f>
        <v>20988.7</v>
      </c>
      <c r="E72" s="9">
        <f>D72/D89*100</f>
        <v>1.9364925797477943</v>
      </c>
      <c r="F72" s="17">
        <f>F73</f>
        <v>11686.9</v>
      </c>
      <c r="G72" s="9">
        <f>F72/F89*100</f>
        <v>2.2314674157526486</v>
      </c>
      <c r="H72" s="9">
        <f t="shared" si="9"/>
        <v>-7.8109346774893282</v>
      </c>
      <c r="I72" s="10">
        <f t="shared" si="7"/>
        <v>55.681866909336932</v>
      </c>
    </row>
    <row r="73" spans="1:9" ht="15" customHeight="1" x14ac:dyDescent="0.3">
      <c r="A73" s="3" t="s">
        <v>61</v>
      </c>
      <c r="B73" s="28">
        <v>12677.1</v>
      </c>
      <c r="C73" s="9">
        <f>B73/B89*100</f>
        <v>3.2474317518292128</v>
      </c>
      <c r="D73" s="17">
        <v>20988.7</v>
      </c>
      <c r="E73" s="9">
        <f>D73/D89*100</f>
        <v>1.9364925797477943</v>
      </c>
      <c r="F73" s="17">
        <v>11686.9</v>
      </c>
      <c r="G73" s="9">
        <f>F73/F89*100</f>
        <v>2.2314674157526486</v>
      </c>
      <c r="H73" s="9">
        <f t="shared" si="9"/>
        <v>-7.8109346774893282</v>
      </c>
      <c r="I73" s="10">
        <f t="shared" si="7"/>
        <v>55.681866909336932</v>
      </c>
    </row>
    <row r="74" spans="1:9" ht="15" customHeight="1" x14ac:dyDescent="0.3">
      <c r="A74" s="3" t="s">
        <v>62</v>
      </c>
      <c r="B74" s="17">
        <f>SUM(B75:B78)</f>
        <v>15973.5</v>
      </c>
      <c r="C74" s="9">
        <f>B74/B89*100</f>
        <v>4.0918546897826733</v>
      </c>
      <c r="D74" s="17">
        <f>SUM(D75:D78)</f>
        <v>27776.1</v>
      </c>
      <c r="E74" s="9">
        <f>D74/D89*100</f>
        <v>2.5627223955906131</v>
      </c>
      <c r="F74" s="17">
        <f>SUM(F75:F78)</f>
        <v>13082.499999999998</v>
      </c>
      <c r="G74" s="9">
        <f>F74/F89*100</f>
        <v>2.4979397844239299</v>
      </c>
      <c r="H74" s="9">
        <f t="shared" si="9"/>
        <v>-18.098726014962295</v>
      </c>
      <c r="I74" s="10">
        <f t="shared" si="7"/>
        <v>47.099844830627767</v>
      </c>
    </row>
    <row r="75" spans="1:9" ht="15" customHeight="1" x14ac:dyDescent="0.3">
      <c r="A75" s="3" t="s">
        <v>63</v>
      </c>
      <c r="B75" s="29">
        <v>1216.5</v>
      </c>
      <c r="C75" s="9">
        <f>B75/B89*100</f>
        <v>0.31162495571544263</v>
      </c>
      <c r="D75" s="17">
        <v>2367.3000000000002</v>
      </c>
      <c r="E75" s="9">
        <f>D75/D89*100</f>
        <v>0.21841557047539645</v>
      </c>
      <c r="F75" s="17">
        <v>1380.9</v>
      </c>
      <c r="G75" s="9">
        <f>F75/F89*100</f>
        <v>0.26366558748794233</v>
      </c>
      <c r="H75" s="9">
        <f t="shared" si="9"/>
        <v>13.514180024660917</v>
      </c>
      <c r="I75" s="10">
        <f t="shared" ref="I75:I102" si="10">F75/D75*100</f>
        <v>58.332277277911551</v>
      </c>
    </row>
    <row r="76" spans="1:9" ht="26.25" customHeight="1" x14ac:dyDescent="0.3">
      <c r="A76" s="3" t="s">
        <v>64</v>
      </c>
      <c r="B76" s="29">
        <v>8498.5</v>
      </c>
      <c r="C76" s="9">
        <f>B76/B89*100</f>
        <v>2.1770198817490249</v>
      </c>
      <c r="D76" s="17">
        <v>10250.200000000001</v>
      </c>
      <c r="E76" s="9">
        <f>D76/D89*100</f>
        <v>0.94572013707046376</v>
      </c>
      <c r="F76" s="17">
        <v>4921.3999999999996</v>
      </c>
      <c r="G76" s="9">
        <f>F76/F89*100</f>
        <v>0.93967979018260495</v>
      </c>
      <c r="H76" s="9">
        <f t="shared" si="9"/>
        <v>-42.090957227746074</v>
      </c>
      <c r="I76" s="10">
        <f t="shared" si="10"/>
        <v>48.012721702991158</v>
      </c>
    </row>
    <row r="77" spans="1:9" ht="15" customHeight="1" x14ac:dyDescent="0.3">
      <c r="A77" s="3" t="s">
        <v>65</v>
      </c>
      <c r="B77" s="29">
        <v>6162.6</v>
      </c>
      <c r="C77" s="9">
        <f>B77/B89*100</f>
        <v>1.5786436104331991</v>
      </c>
      <c r="D77" s="17">
        <v>13627.1</v>
      </c>
      <c r="E77" s="9">
        <f>D77/D89*100</f>
        <v>1.2572850168653211</v>
      </c>
      <c r="F77" s="17">
        <v>6712.3</v>
      </c>
      <c r="G77" s="9">
        <f>F77/F89*100</f>
        <v>1.2816297508112935</v>
      </c>
      <c r="H77" s="9">
        <f t="shared" si="9"/>
        <v>8.919936390484537</v>
      </c>
      <c r="I77" s="10">
        <f t="shared" si="10"/>
        <v>49.256995252107934</v>
      </c>
    </row>
    <row r="78" spans="1:9" ht="26.25" customHeight="1" x14ac:dyDescent="0.3">
      <c r="A78" s="3" t="s">
        <v>66</v>
      </c>
      <c r="B78" s="29">
        <v>95.9</v>
      </c>
      <c r="C78" s="9">
        <f>B78/B89*100</f>
        <v>2.4566241885006945E-2</v>
      </c>
      <c r="D78" s="17">
        <v>1531.5</v>
      </c>
      <c r="E78" s="9">
        <f>D78/D89*100</f>
        <v>0.14130167117943213</v>
      </c>
      <c r="F78" s="17">
        <v>67.900000000000006</v>
      </c>
      <c r="G78" s="9">
        <f>F78/F89*100</f>
        <v>1.2964655942089424E-2</v>
      </c>
      <c r="H78" s="9">
        <f t="shared" si="9"/>
        <v>-29.197080291970806</v>
      </c>
      <c r="I78" s="10">
        <f t="shared" si="10"/>
        <v>4.4335618674502131</v>
      </c>
    </row>
    <row r="79" spans="1:9" ht="26.25" customHeight="1" x14ac:dyDescent="0.3">
      <c r="A79" s="3" t="s">
        <v>67</v>
      </c>
      <c r="B79" s="17">
        <f>SUM(B80:B81)</f>
        <v>6701.2</v>
      </c>
      <c r="C79" s="9">
        <f>B79/B89*100</f>
        <v>1.7166141826883057</v>
      </c>
      <c r="D79" s="17">
        <f>SUM(D80:D81)</f>
        <v>23649.9</v>
      </c>
      <c r="E79" s="9">
        <f>D79/D89*100</f>
        <v>2.1820244160799551</v>
      </c>
      <c r="F79" s="17">
        <f>SUM(F80:F81)</f>
        <v>8303.1</v>
      </c>
      <c r="G79" s="9">
        <f>F79/F89*100</f>
        <v>1.5853731185973885</v>
      </c>
      <c r="H79" s="9">
        <f t="shared" si="9"/>
        <v>23.904673789769021</v>
      </c>
      <c r="I79" s="10">
        <f t="shared" si="10"/>
        <v>35.108393692996586</v>
      </c>
    </row>
    <row r="80" spans="1:9" ht="15" customHeight="1" x14ac:dyDescent="0.3">
      <c r="A80" s="3" t="s">
        <v>68</v>
      </c>
      <c r="B80" s="30">
        <v>229.5</v>
      </c>
      <c r="C80" s="9">
        <f>B80/B89*100</f>
        <v>5.8789911497487933E-2</v>
      </c>
      <c r="D80" s="17">
        <v>13010</v>
      </c>
      <c r="E80" s="9">
        <f t="shared" ref="E80:G80" si="11">D80/D89*100</f>
        <v>1.2003491622882219</v>
      </c>
      <c r="F80" s="17">
        <v>732.7</v>
      </c>
      <c r="G80" s="9">
        <f t="shared" si="11"/>
        <v>0.13989990292737733</v>
      </c>
      <c r="H80" s="9">
        <f t="shared" si="9"/>
        <v>219.25925925925924</v>
      </c>
      <c r="I80" s="10">
        <f t="shared" si="10"/>
        <v>5.6318216756341277</v>
      </c>
    </row>
    <row r="81" spans="1:9" ht="15" customHeight="1" x14ac:dyDescent="0.3">
      <c r="A81" s="3" t="s">
        <v>69</v>
      </c>
      <c r="B81" s="30">
        <v>6471.7</v>
      </c>
      <c r="C81" s="9">
        <f>B81/B89*100</f>
        <v>1.6578242711908178</v>
      </c>
      <c r="D81" s="17">
        <v>10639.9</v>
      </c>
      <c r="E81" s="9">
        <f t="shared" ref="E81:G81" si="12">D81/D89*100</f>
        <v>0.98167525379173337</v>
      </c>
      <c r="F81" s="17">
        <v>7570.4</v>
      </c>
      <c r="G81" s="9">
        <f t="shared" si="12"/>
        <v>1.4454732156700112</v>
      </c>
      <c r="H81" s="9">
        <f t="shared" si="9"/>
        <v>16.976992134987711</v>
      </c>
      <c r="I81" s="10">
        <f t="shared" si="10"/>
        <v>71.15104465267531</v>
      </c>
    </row>
    <row r="82" spans="1:9" ht="26.25" customHeight="1" x14ac:dyDescent="0.3">
      <c r="A82" s="3" t="s">
        <v>70</v>
      </c>
      <c r="B82" s="17">
        <f>B83</f>
        <v>789.8</v>
      </c>
      <c r="C82" s="9">
        <f>B82/B89*100</f>
        <v>0.20231926841270576</v>
      </c>
      <c r="D82" s="17">
        <f>D83</f>
        <v>1930.1</v>
      </c>
      <c r="E82" s="9">
        <f t="shared" ref="E82:G82" si="13">D82/D89*100</f>
        <v>0.17807793375345862</v>
      </c>
      <c r="F82" s="17">
        <f>F83</f>
        <v>1125.9000000000001</v>
      </c>
      <c r="G82" s="9">
        <f t="shared" si="13"/>
        <v>0.21497652614430751</v>
      </c>
      <c r="H82" s="9">
        <f t="shared" si="9"/>
        <v>42.555077234742981</v>
      </c>
      <c r="I82" s="10">
        <f t="shared" si="10"/>
        <v>58.33376508989172</v>
      </c>
    </row>
    <row r="83" spans="1:9" ht="26.25" customHeight="1" x14ac:dyDescent="0.3">
      <c r="A83" s="3" t="s">
        <v>71</v>
      </c>
      <c r="B83" s="31">
        <v>789.8</v>
      </c>
      <c r="C83" s="9">
        <f>B83/B89*100</f>
        <v>0.20231926841270576</v>
      </c>
      <c r="D83" s="17">
        <v>1930.1</v>
      </c>
      <c r="E83" s="9">
        <f t="shared" ref="E83:G83" si="14">D83/D89*100</f>
        <v>0.17807793375345862</v>
      </c>
      <c r="F83" s="17">
        <v>1125.9000000000001</v>
      </c>
      <c r="G83" s="9">
        <f t="shared" si="14"/>
        <v>0.21497652614430751</v>
      </c>
      <c r="H83" s="9">
        <f t="shared" si="9"/>
        <v>42.555077234742981</v>
      </c>
      <c r="I83" s="10">
        <f t="shared" si="10"/>
        <v>58.33376508989172</v>
      </c>
    </row>
    <row r="84" spans="1:9" ht="39" customHeight="1" x14ac:dyDescent="0.3">
      <c r="A84" s="3" t="s">
        <v>72</v>
      </c>
      <c r="B84" s="17">
        <f>B85</f>
        <v>40.6</v>
      </c>
      <c r="C84" s="9">
        <f>B84/B89*100</f>
        <v>1.0400306783433597E-2</v>
      </c>
      <c r="D84" s="17">
        <f>D85</f>
        <v>1400.9</v>
      </c>
      <c r="E84" s="9">
        <f t="shared" ref="E84:G84" si="15">D84/D89*100</f>
        <v>0.12925204776706917</v>
      </c>
      <c r="F84" s="17">
        <f>F85</f>
        <v>327.60000000000002</v>
      </c>
      <c r="G84" s="9">
        <f t="shared" si="15"/>
        <v>6.255112351441082E-2</v>
      </c>
      <c r="H84" s="9">
        <f t="shared" si="9"/>
        <v>706.89655172413791</v>
      </c>
      <c r="I84" s="10">
        <f t="shared" si="10"/>
        <v>23.38496680705261</v>
      </c>
    </row>
    <row r="85" spans="1:9" ht="39" customHeight="1" x14ac:dyDescent="0.3">
      <c r="A85" s="3" t="s">
        <v>73</v>
      </c>
      <c r="B85" s="32">
        <v>40.6</v>
      </c>
      <c r="C85" s="9">
        <f>B85/B89*100</f>
        <v>1.0400306783433597E-2</v>
      </c>
      <c r="D85" s="17">
        <v>1400.9</v>
      </c>
      <c r="E85" s="9">
        <f t="shared" ref="E85:G85" si="16">D85/D89*100</f>
        <v>0.12925204776706917</v>
      </c>
      <c r="F85" s="17">
        <v>327.60000000000002</v>
      </c>
      <c r="G85" s="9">
        <f t="shared" si="16"/>
        <v>6.255112351441082E-2</v>
      </c>
      <c r="H85" s="9">
        <f t="shared" si="9"/>
        <v>706.89655172413791</v>
      </c>
      <c r="I85" s="10">
        <f t="shared" si="10"/>
        <v>23.38496680705261</v>
      </c>
    </row>
    <row r="86" spans="1:9" ht="90" customHeight="1" x14ac:dyDescent="0.3">
      <c r="A86" s="3" t="s">
        <v>74</v>
      </c>
      <c r="B86" s="17">
        <f>SUM(B87:B88)</f>
        <v>11180.099999999999</v>
      </c>
      <c r="C86" s="9">
        <f>B86/B89*100</f>
        <v>2.8639524598390627</v>
      </c>
      <c r="D86" s="17">
        <f>SUM(D87:D88)</f>
        <v>24269.5</v>
      </c>
      <c r="E86" s="9">
        <f t="shared" ref="E86:G86" si="17">D86/D89*100</f>
        <v>2.2391909296044581</v>
      </c>
      <c r="F86" s="17">
        <f>SUM(F87:F88)</f>
        <v>15271.099999999999</v>
      </c>
      <c r="G86" s="9">
        <f t="shared" si="17"/>
        <v>2.9158255869991421</v>
      </c>
      <c r="H86" s="9">
        <f t="shared" si="9"/>
        <v>36.591801504458829</v>
      </c>
      <c r="I86" s="10">
        <f t="shared" si="10"/>
        <v>62.923010362801037</v>
      </c>
    </row>
    <row r="87" spans="1:9" ht="64.5" customHeight="1" x14ac:dyDescent="0.3">
      <c r="A87" s="3" t="s">
        <v>75</v>
      </c>
      <c r="B87" s="33">
        <v>6081.4</v>
      </c>
      <c r="C87" s="9">
        <f>B87/B89*100</f>
        <v>1.5578429968663317</v>
      </c>
      <c r="D87" s="17">
        <v>10265</v>
      </c>
      <c r="E87" s="9">
        <f t="shared" ref="E87:G87" si="18">D87/D89*100</f>
        <v>0.94708563803909285</v>
      </c>
      <c r="F87" s="17">
        <v>5987.7</v>
      </c>
      <c r="G87" s="9">
        <f t="shared" si="18"/>
        <v>1.1432764415971846</v>
      </c>
      <c r="H87" s="9">
        <f t="shared" si="9"/>
        <v>-1.5407636399513223</v>
      </c>
      <c r="I87" s="10">
        <f t="shared" si="10"/>
        <v>58.331222601071595</v>
      </c>
    </row>
    <row r="88" spans="1:9" ht="26.25" customHeight="1" x14ac:dyDescent="0.3">
      <c r="A88" s="3" t="s">
        <v>76</v>
      </c>
      <c r="B88" s="33">
        <v>5098.7</v>
      </c>
      <c r="C88" s="9">
        <f>B88/B89*100</f>
        <v>1.306109462972731</v>
      </c>
      <c r="D88" s="17">
        <v>14004.5</v>
      </c>
      <c r="E88" s="9">
        <f t="shared" ref="E88:G88" si="19">D88/D89*100</f>
        <v>1.2921052915653652</v>
      </c>
      <c r="F88" s="17">
        <v>9283.4</v>
      </c>
      <c r="G88" s="9">
        <f t="shared" si="19"/>
        <v>1.7725491454019577</v>
      </c>
      <c r="H88" s="9">
        <f t="shared" si="9"/>
        <v>82.073861964814569</v>
      </c>
      <c r="I88" s="10">
        <f t="shared" si="10"/>
        <v>66.288692920132803</v>
      </c>
    </row>
    <row r="89" spans="1:9" s="14" customFormat="1" ht="15" customHeight="1" x14ac:dyDescent="0.3">
      <c r="A89" s="12" t="s">
        <v>77</v>
      </c>
      <c r="B89" s="16">
        <f>B43+B50+B52+B56+B61+B65+B72+B74+B79+B82+B84+B86</f>
        <v>390373.09999999986</v>
      </c>
      <c r="C89" s="13">
        <f>C43+C50+C52+C56+C61+C65+C72+C74+C79+C82+C84+C86</f>
        <v>100.00000000000003</v>
      </c>
      <c r="D89" s="16">
        <f>D43+D50+D52+D56+D61+D65+D72+D74+D79+D82+D84+D86</f>
        <v>1083851.2999999998</v>
      </c>
      <c r="E89" s="13"/>
      <c r="F89" s="16">
        <f>F43+F50+F52+F56+F61+F65+F72+F74+F79+F82+F84+F86</f>
        <v>523731.6</v>
      </c>
      <c r="G89" s="13"/>
      <c r="H89" s="9">
        <f t="shared" si="9"/>
        <v>34.161805718683013</v>
      </c>
      <c r="I89" s="10">
        <f t="shared" si="10"/>
        <v>48.321351831196772</v>
      </c>
    </row>
    <row r="90" spans="1:9" ht="115.5" customHeight="1" x14ac:dyDescent="0.3">
      <c r="A90" s="3" t="s">
        <v>78</v>
      </c>
      <c r="B90" s="34">
        <v>108535</v>
      </c>
      <c r="C90" s="9">
        <f>B90/B89*100</f>
        <v>27.802889082265153</v>
      </c>
      <c r="D90" s="17">
        <v>206226.8</v>
      </c>
      <c r="E90" s="9">
        <f t="shared" ref="E90:G90" si="20">D90/D89*100</f>
        <v>19.02722264576331</v>
      </c>
      <c r="F90" s="17">
        <v>122014.2</v>
      </c>
      <c r="G90" s="9">
        <f t="shared" si="20"/>
        <v>23.297085759194214</v>
      </c>
      <c r="H90" s="9">
        <f t="shared" si="9"/>
        <v>12.419219606578523</v>
      </c>
      <c r="I90" s="10">
        <f t="shared" si="10"/>
        <v>59.165055172266655</v>
      </c>
    </row>
    <row r="91" spans="1:9" ht="51.75" customHeight="1" x14ac:dyDescent="0.3">
      <c r="A91" s="3" t="s">
        <v>79</v>
      </c>
      <c r="B91" s="34">
        <v>26325.8</v>
      </c>
      <c r="C91" s="9">
        <f>B91/B89*100</f>
        <v>6.743753603924044</v>
      </c>
      <c r="D91" s="17">
        <v>338144.8</v>
      </c>
      <c r="E91" s="9">
        <f t="shared" ref="E91:G91" si="21">D91/D89*100</f>
        <v>31.198449455197409</v>
      </c>
      <c r="F91" s="17">
        <v>65952.600000000006</v>
      </c>
      <c r="G91" s="9">
        <f t="shared" si="21"/>
        <v>12.592824263420423</v>
      </c>
      <c r="H91" s="9">
        <f t="shared" si="9"/>
        <v>150.52458044959701</v>
      </c>
      <c r="I91" s="10">
        <f t="shared" si="10"/>
        <v>19.504247884338312</v>
      </c>
    </row>
    <row r="92" spans="1:9" ht="26.25" customHeight="1" x14ac:dyDescent="0.3">
      <c r="A92" s="3" t="s">
        <v>80</v>
      </c>
      <c r="B92" s="34">
        <v>7837.1</v>
      </c>
      <c r="C92" s="9">
        <f>B92/B89*100</f>
        <v>2.0075922239519075</v>
      </c>
      <c r="D92" s="17">
        <v>9492</v>
      </c>
      <c r="E92" s="9">
        <f t="shared" ref="E92:G92" si="22">D92/D89*100</f>
        <v>0.87576589150190642</v>
      </c>
      <c r="F92" s="17">
        <v>4512</v>
      </c>
      <c r="G92" s="9">
        <f t="shared" si="22"/>
        <v>0.8615099795391381</v>
      </c>
      <c r="H92" s="9">
        <f t="shared" si="9"/>
        <v>-42.427683709535415</v>
      </c>
      <c r="I92" s="10">
        <f t="shared" si="10"/>
        <v>47.534766118836913</v>
      </c>
    </row>
    <row r="93" spans="1:9" ht="51.75" customHeight="1" x14ac:dyDescent="0.3">
      <c r="A93" s="3" t="s">
        <v>81</v>
      </c>
      <c r="B93" s="34">
        <v>6805.3</v>
      </c>
      <c r="C93" s="9">
        <f>B93/B89*100</f>
        <v>1.7432809791453361</v>
      </c>
      <c r="D93" s="17">
        <v>16333.4</v>
      </c>
      <c r="E93" s="9">
        <f t="shared" ref="E93:G93" si="23">D93/D89*100</f>
        <v>1.5069779406086428</v>
      </c>
      <c r="F93" s="17">
        <v>8532.9</v>
      </c>
      <c r="G93" s="9">
        <f t="shared" si="23"/>
        <v>1.6292505550552994</v>
      </c>
      <c r="H93" s="9">
        <f t="shared" si="9"/>
        <v>25.386096130956744</v>
      </c>
      <c r="I93" s="10">
        <f t="shared" si="10"/>
        <v>52.242031665176881</v>
      </c>
    </row>
    <row r="94" spans="1:9" ht="15" customHeight="1" x14ac:dyDescent="0.3">
      <c r="A94" s="3" t="s">
        <v>82</v>
      </c>
      <c r="B94" s="34">
        <v>16765.400000000001</v>
      </c>
      <c r="C94" s="9">
        <f>B94/B89*100</f>
        <v>4.2947119050979712</v>
      </c>
      <c r="D94" s="17">
        <v>69297.600000000006</v>
      </c>
      <c r="E94" s="9">
        <f t="shared" ref="E94:G94" si="24">D94/D89*100</f>
        <v>6.3936445894376863</v>
      </c>
      <c r="F94" s="17">
        <v>55846.6</v>
      </c>
      <c r="G94" s="9">
        <f t="shared" si="24"/>
        <v>10.663209934248764</v>
      </c>
      <c r="H94" s="9">
        <f t="shared" si="9"/>
        <v>233.10627840671856</v>
      </c>
      <c r="I94" s="10">
        <f t="shared" si="10"/>
        <v>80.589515365611504</v>
      </c>
    </row>
    <row r="95" spans="1:9" ht="51.75" customHeight="1" x14ac:dyDescent="0.3">
      <c r="A95" s="3" t="s">
        <v>83</v>
      </c>
      <c r="B95" s="34">
        <v>222203.2</v>
      </c>
      <c r="C95" s="9">
        <f>B95/B89*100</f>
        <v>56.920725326617053</v>
      </c>
      <c r="D95" s="17">
        <v>419204</v>
      </c>
      <c r="E95" s="9">
        <f t="shared" ref="E95:G95" si="25">D95/D89*100</f>
        <v>38.677261354947866</v>
      </c>
      <c r="F95" s="17">
        <v>264220.40000000002</v>
      </c>
      <c r="G95" s="9">
        <f t="shared" si="25"/>
        <v>50.449581426822441</v>
      </c>
      <c r="H95" s="9">
        <f t="shared" si="9"/>
        <v>18.909358641099686</v>
      </c>
      <c r="I95" s="10">
        <f t="shared" si="10"/>
        <v>63.029074150055834</v>
      </c>
    </row>
    <row r="96" spans="1:9" ht="42" customHeight="1" x14ac:dyDescent="0.3">
      <c r="A96" s="3" t="s">
        <v>84</v>
      </c>
      <c r="B96" s="34">
        <v>40.6</v>
      </c>
      <c r="C96" s="9">
        <f>B96/B89*100</f>
        <v>1.0400306783433597E-2</v>
      </c>
      <c r="D96" s="17">
        <v>1400.9</v>
      </c>
      <c r="E96" s="9">
        <f t="shared" ref="E96:G96" si="26">D96/D89*100</f>
        <v>0.12925204776706917</v>
      </c>
      <c r="F96" s="17">
        <v>327.60000000000002</v>
      </c>
      <c r="G96" s="9">
        <f t="shared" si="26"/>
        <v>6.255112351441082E-2</v>
      </c>
      <c r="H96" s="9">
        <f t="shared" si="9"/>
        <v>706.89655172413791</v>
      </c>
      <c r="I96" s="10">
        <f t="shared" si="10"/>
        <v>23.38496680705261</v>
      </c>
    </row>
    <row r="97" spans="1:9" ht="15" customHeight="1" x14ac:dyDescent="0.3">
      <c r="A97" s="3" t="s">
        <v>85</v>
      </c>
      <c r="B97" s="17">
        <f>SUM(B98:B102)</f>
        <v>1860.7</v>
      </c>
      <c r="C97" s="9">
        <f>B97/B89*100</f>
        <v>0.47664657221514517</v>
      </c>
      <c r="D97" s="17">
        <f>SUM(D98:D102)</f>
        <v>23751.800000000003</v>
      </c>
      <c r="E97" s="9">
        <f t="shared" ref="E97:G97" si="27">D97/D89*100</f>
        <v>2.1914260747761252</v>
      </c>
      <c r="F97" s="17">
        <f>SUM(F98:F102)</f>
        <v>2325.2999999999997</v>
      </c>
      <c r="G97" s="9">
        <f t="shared" si="27"/>
        <v>0.44398695820530976</v>
      </c>
      <c r="H97" s="9">
        <f t="shared" si="9"/>
        <v>24.969097651421507</v>
      </c>
      <c r="I97" s="10">
        <f t="shared" si="10"/>
        <v>9.7899948635471823</v>
      </c>
    </row>
    <row r="98" spans="1:9" ht="77.25" customHeight="1" x14ac:dyDescent="0.3">
      <c r="A98" s="3" t="s">
        <v>86</v>
      </c>
      <c r="B98" s="35">
        <v>1537.8</v>
      </c>
      <c r="C98" s="9">
        <f>B98/B89*100</f>
        <v>0.39393083181192573</v>
      </c>
      <c r="D98" s="17">
        <v>1159.5</v>
      </c>
      <c r="E98" s="9">
        <f t="shared" ref="E98:G98" si="28">D98/D89*100</f>
        <v>0.10697961980577965</v>
      </c>
      <c r="F98" s="17">
        <v>1159.5</v>
      </c>
      <c r="G98" s="9">
        <f t="shared" si="28"/>
        <v>0.22139202599193941</v>
      </c>
      <c r="H98" s="9">
        <f t="shared" si="9"/>
        <v>-24.600078033554425</v>
      </c>
      <c r="I98" s="10">
        <f t="shared" si="10"/>
        <v>100</v>
      </c>
    </row>
    <row r="99" spans="1:9" ht="15" customHeight="1" x14ac:dyDescent="0.3">
      <c r="A99" s="3" t="s">
        <v>87</v>
      </c>
      <c r="B99" s="35">
        <v>116</v>
      </c>
      <c r="C99" s="9">
        <f>B99/B89*100</f>
        <v>2.97151622383817E-2</v>
      </c>
      <c r="D99" s="17">
        <v>994.1</v>
      </c>
      <c r="E99" s="9">
        <f>D99/D89*100</f>
        <v>9.1719223845558903E-2</v>
      </c>
      <c r="F99" s="17">
        <v>994.1</v>
      </c>
      <c r="G99" s="9">
        <f>F99/F89*100</f>
        <v>0.18981096424198962</v>
      </c>
      <c r="H99" s="9">
        <f t="shared" si="9"/>
        <v>756.98275862068965</v>
      </c>
      <c r="I99" s="10">
        <f t="shared" si="10"/>
        <v>100</v>
      </c>
    </row>
    <row r="100" spans="1:9" ht="26.25" customHeight="1" x14ac:dyDescent="0.3">
      <c r="A100" s="3" t="s">
        <v>88</v>
      </c>
      <c r="B100" s="35">
        <v>206.9</v>
      </c>
      <c r="C100" s="9">
        <f>B100/B89*100</f>
        <v>5.3000578164837706E-2</v>
      </c>
      <c r="D100" s="17">
        <v>283.8</v>
      </c>
      <c r="E100" s="9">
        <f>D100/D89*100</f>
        <v>2.6184403709254216E-2</v>
      </c>
      <c r="F100" s="17">
        <v>171.7</v>
      </c>
      <c r="G100" s="9">
        <f>F100/F89*100</f>
        <v>3.2783967971380758E-2</v>
      </c>
      <c r="H100" s="9">
        <f t="shared" si="9"/>
        <v>-17.013049782503629</v>
      </c>
      <c r="I100" s="10">
        <f t="shared" si="10"/>
        <v>60.500352360817466</v>
      </c>
    </row>
    <row r="101" spans="1:9" ht="15" customHeight="1" x14ac:dyDescent="0.3">
      <c r="A101" s="3" t="s">
        <v>89</v>
      </c>
      <c r="B101" s="35">
        <v>0</v>
      </c>
      <c r="C101" s="9">
        <f>B101/B89*100</f>
        <v>0</v>
      </c>
      <c r="D101" s="17">
        <v>21314.400000000001</v>
      </c>
      <c r="E101" s="9">
        <f>D101/D89*100</f>
        <v>1.9665428274155325</v>
      </c>
      <c r="F101" s="17">
        <v>0</v>
      </c>
      <c r="G101" s="9">
        <f>F101/F89*100</f>
        <v>0</v>
      </c>
      <c r="H101" s="9" t="e">
        <f t="shared" si="9"/>
        <v>#DIV/0!</v>
      </c>
      <c r="I101" s="10">
        <f t="shared" si="10"/>
        <v>0</v>
      </c>
    </row>
    <row r="102" spans="1:9" ht="15" customHeight="1" x14ac:dyDescent="0.3">
      <c r="A102" s="3" t="s">
        <v>90</v>
      </c>
      <c r="B102" s="17">
        <v>0</v>
      </c>
      <c r="C102" s="9">
        <f>B102/B89*100</f>
        <v>0</v>
      </c>
      <c r="D102" s="17">
        <v>0</v>
      </c>
      <c r="E102" s="9">
        <f>D102/D89*100</f>
        <v>0</v>
      </c>
      <c r="F102" s="17">
        <v>0</v>
      </c>
      <c r="G102" s="9">
        <f>F102/F89*100</f>
        <v>0</v>
      </c>
      <c r="H102" s="9" t="e">
        <f t="shared" si="9"/>
        <v>#DIV/0!</v>
      </c>
      <c r="I102" s="10" t="e">
        <f t="shared" si="10"/>
        <v>#DIV/0!</v>
      </c>
    </row>
    <row r="103" spans="1:9" ht="26.25" customHeight="1" x14ac:dyDescent="0.3">
      <c r="A103" s="3" t="s">
        <v>91</v>
      </c>
      <c r="B103" s="17">
        <f>B42-B89</f>
        <v>31140.90000000014</v>
      </c>
      <c r="C103" s="9"/>
      <c r="D103" s="17">
        <f>D42-D89</f>
        <v>-70671.999999999767</v>
      </c>
      <c r="E103" s="9"/>
      <c r="F103" s="17">
        <f>F42-F89</f>
        <v>-21144.599999999919</v>
      </c>
      <c r="G103" s="9"/>
      <c r="H103" s="9"/>
      <c r="I103" s="9"/>
    </row>
    <row r="104" spans="1:9" x14ac:dyDescent="0.3">
      <c r="A104" s="41" t="s">
        <v>92</v>
      </c>
      <c r="B104" s="42"/>
      <c r="C104" s="42"/>
      <c r="D104" s="42"/>
      <c r="E104" s="42"/>
      <c r="F104" s="42"/>
      <c r="G104" s="42"/>
      <c r="H104" s="42"/>
      <c r="I104" s="43"/>
    </row>
    <row r="105" spans="1:9" ht="64.5" customHeight="1" x14ac:dyDescent="0.3">
      <c r="A105" s="3" t="s">
        <v>93</v>
      </c>
      <c r="B105" s="7"/>
      <c r="C105" s="8"/>
      <c r="D105" s="8"/>
      <c r="E105" s="8"/>
      <c r="F105" s="8"/>
      <c r="G105" s="8"/>
      <c r="H105" s="8"/>
      <c r="I105" s="8"/>
    </row>
    <row r="106" spans="1:9" ht="39" customHeight="1" x14ac:dyDescent="0.3">
      <c r="A106" s="3" t="s">
        <v>94</v>
      </c>
      <c r="B106" s="20">
        <v>0</v>
      </c>
      <c r="C106" s="20"/>
      <c r="D106" s="20">
        <v>11200</v>
      </c>
      <c r="E106" s="20"/>
      <c r="F106" s="20">
        <v>0</v>
      </c>
      <c r="G106" s="8"/>
      <c r="H106" s="8"/>
      <c r="I106" s="8"/>
    </row>
    <row r="107" spans="1:9" ht="39" customHeight="1" x14ac:dyDescent="0.3">
      <c r="A107" s="3" t="s">
        <v>95</v>
      </c>
      <c r="B107" s="36">
        <v>-20690</v>
      </c>
      <c r="C107" s="20"/>
      <c r="D107" s="20">
        <v>-35469.199999999997</v>
      </c>
      <c r="E107" s="20"/>
      <c r="F107" s="20">
        <v>-23880.9</v>
      </c>
      <c r="G107" s="8"/>
      <c r="H107" s="8"/>
      <c r="I107" s="8"/>
    </row>
    <row r="108" spans="1:9" ht="39" customHeight="1" x14ac:dyDescent="0.3">
      <c r="A108" s="3" t="s">
        <v>96</v>
      </c>
      <c r="B108" s="36">
        <v>0</v>
      </c>
      <c r="C108" s="20"/>
      <c r="D108" s="20">
        <v>0</v>
      </c>
      <c r="E108" s="20"/>
      <c r="F108" s="20">
        <v>0</v>
      </c>
      <c r="G108" s="8"/>
      <c r="H108" s="8"/>
      <c r="I108" s="8"/>
    </row>
    <row r="109" spans="1:9" ht="51.75" customHeight="1" x14ac:dyDescent="0.3">
      <c r="A109" s="3" t="s">
        <v>97</v>
      </c>
      <c r="B109" s="36">
        <v>0</v>
      </c>
      <c r="C109" s="20"/>
      <c r="D109" s="20">
        <v>0</v>
      </c>
      <c r="E109" s="20"/>
      <c r="F109" s="20">
        <v>0</v>
      </c>
      <c r="G109" s="8"/>
      <c r="H109" s="8"/>
      <c r="I109" s="8"/>
    </row>
    <row r="110" spans="1:9" ht="51.75" customHeight="1" x14ac:dyDescent="0.3">
      <c r="A110" s="3" t="s">
        <v>98</v>
      </c>
      <c r="B110" s="36">
        <v>0</v>
      </c>
      <c r="C110" s="20"/>
      <c r="D110" s="20">
        <v>0</v>
      </c>
      <c r="E110" s="20"/>
      <c r="F110" s="20">
        <v>0</v>
      </c>
      <c r="G110" s="8"/>
      <c r="H110" s="8"/>
      <c r="I110" s="8"/>
    </row>
    <row r="111" spans="1:9" ht="39" customHeight="1" x14ac:dyDescent="0.3">
      <c r="A111" s="3" t="s">
        <v>99</v>
      </c>
      <c r="B111" s="36">
        <v>0</v>
      </c>
      <c r="C111" s="20"/>
      <c r="D111" s="20">
        <v>0</v>
      </c>
      <c r="E111" s="20"/>
      <c r="F111" s="20">
        <v>0</v>
      </c>
      <c r="G111" s="8"/>
      <c r="H111" s="8"/>
      <c r="I111" s="8"/>
    </row>
    <row r="112" spans="1:9" ht="39" customHeight="1" x14ac:dyDescent="0.3">
      <c r="A112" s="3" t="s">
        <v>100</v>
      </c>
      <c r="B112" s="36">
        <v>-10451</v>
      </c>
      <c r="C112" s="20"/>
      <c r="D112" s="20">
        <v>78982.8</v>
      </c>
      <c r="E112" s="20"/>
      <c r="F112" s="20">
        <v>45025.4</v>
      </c>
      <c r="G112" s="8"/>
      <c r="H112" s="8"/>
      <c r="I112" s="8"/>
    </row>
    <row r="113" spans="1:9" ht="39" customHeight="1" x14ac:dyDescent="0.3">
      <c r="A113" s="3" t="s">
        <v>101</v>
      </c>
      <c r="B113" s="7">
        <f t="shared" ref="B113" si="29">SUM(B106:B112)</f>
        <v>-31141</v>
      </c>
      <c r="C113" s="21"/>
      <c r="D113" s="21">
        <f t="shared" ref="D113:F113" si="30">SUM(D106:D112)</f>
        <v>54713.600000000006</v>
      </c>
      <c r="E113" s="21"/>
      <c r="F113" s="21">
        <f t="shared" si="30"/>
        <v>21144.5</v>
      </c>
      <c r="G113" s="7"/>
      <c r="H113" s="7"/>
      <c r="I113" s="8"/>
    </row>
    <row r="114" spans="1:9" x14ac:dyDescent="0.3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3">
      <c r="A115" s="1"/>
      <c r="B115" s="1"/>
      <c r="C115" s="1"/>
      <c r="D115" s="6"/>
      <c r="E115" s="1"/>
      <c r="F115" s="1"/>
      <c r="G115" s="1"/>
      <c r="H115" s="1"/>
      <c r="I115" s="1"/>
    </row>
  </sheetData>
  <autoFilter ref="A6:I113" xr:uid="{00000000-0009-0000-0000-000000000000}"/>
  <mergeCells count="3">
    <mergeCell ref="A2:I2"/>
    <mergeCell ref="A7:I7"/>
    <mergeCell ref="A104:I104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2023-12-15T14:47:19Z</cp:lastPrinted>
  <dcterms:created xsi:type="dcterms:W3CDTF">2023-12-15T14:38:03Z</dcterms:created>
  <dcterms:modified xsi:type="dcterms:W3CDTF">2026-08-12T07:05:53Z</dcterms:modified>
</cp:coreProperties>
</file>