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fop\SAVE\14 ИНФОРМАЦИЯ НА САЙТ\2026 год\Исполнение район 2026\"/>
    </mc:Choice>
  </mc:AlternateContent>
  <xr:revisionPtr revIDLastSave="0" documentId="13_ncr:1_{63B77C8B-09A2-470D-BD8C-80945A0F3640}" xr6:coauthVersionLast="3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нформация" sheetId="1" r:id="rId1"/>
  </sheets>
  <definedNames>
    <definedName name="_xlnm._FilterDatabase" localSheetId="0" hidden="1">Информация!$A$6:$I$112</definedName>
  </definedNames>
  <calcPr calcId="179021"/>
</workbook>
</file>

<file path=xl/calcChain.xml><?xml version="1.0" encoding="utf-8"?>
<calcChain xmlns="http://schemas.openxmlformats.org/spreadsheetml/2006/main">
  <c r="B33" i="1" l="1"/>
  <c r="B32" i="1" s="1"/>
  <c r="B31" i="1" s="1"/>
  <c r="B25" i="1"/>
  <c r="B19" i="1"/>
  <c r="B14" i="1"/>
  <c r="B12" i="1"/>
  <c r="B11" i="1" s="1"/>
  <c r="B9" i="1"/>
  <c r="B8" i="1" s="1"/>
  <c r="B42" i="1" s="1"/>
  <c r="F52" i="1" l="1"/>
  <c r="D52" i="1"/>
  <c r="D83" i="1"/>
  <c r="H55" i="1"/>
  <c r="I55" i="1"/>
  <c r="C55" i="1"/>
  <c r="H53" i="1"/>
  <c r="I53" i="1"/>
  <c r="B112" i="1"/>
  <c r="F25" i="1" l="1"/>
  <c r="I22" i="1" l="1"/>
  <c r="H37" i="1"/>
  <c r="D112" i="1"/>
  <c r="I10" i="1"/>
  <c r="I13" i="1"/>
  <c r="I15" i="1"/>
  <c r="I17" i="1"/>
  <c r="I18" i="1"/>
  <c r="I24" i="1"/>
  <c r="I26" i="1"/>
  <c r="I27" i="1"/>
  <c r="I28" i="1"/>
  <c r="I29" i="1"/>
  <c r="I30" i="1"/>
  <c r="I34" i="1"/>
  <c r="I36" i="1"/>
  <c r="I37" i="1"/>
  <c r="I41" i="1"/>
  <c r="I44" i="1"/>
  <c r="I45" i="1"/>
  <c r="I46" i="1"/>
  <c r="I47" i="1"/>
  <c r="I48" i="1"/>
  <c r="I49" i="1"/>
  <c r="I51" i="1"/>
  <c r="I54" i="1"/>
  <c r="I57" i="1"/>
  <c r="I58" i="1"/>
  <c r="I59" i="1"/>
  <c r="I61" i="1"/>
  <c r="I62" i="1"/>
  <c r="I63" i="1"/>
  <c r="I65" i="1"/>
  <c r="I66" i="1"/>
  <c r="I67" i="1"/>
  <c r="I68" i="1"/>
  <c r="I69" i="1"/>
  <c r="I70" i="1"/>
  <c r="I72" i="1"/>
  <c r="I74" i="1"/>
  <c r="I75" i="1"/>
  <c r="I76" i="1"/>
  <c r="I77" i="1"/>
  <c r="I79" i="1"/>
  <c r="I80" i="1"/>
  <c r="I82" i="1"/>
  <c r="I84" i="1"/>
  <c r="I86" i="1"/>
  <c r="I87" i="1"/>
  <c r="I89" i="1"/>
  <c r="I90" i="1"/>
  <c r="I91" i="1"/>
  <c r="I92" i="1"/>
  <c r="I93" i="1"/>
  <c r="I94" i="1"/>
  <c r="I95" i="1"/>
  <c r="I97" i="1"/>
  <c r="I98" i="1"/>
  <c r="I99" i="1"/>
  <c r="I100" i="1"/>
  <c r="I101" i="1"/>
  <c r="H10" i="1"/>
  <c r="H13" i="1"/>
  <c r="H15" i="1"/>
  <c r="H16" i="1"/>
  <c r="H18" i="1"/>
  <c r="H22" i="1"/>
  <c r="H24" i="1"/>
  <c r="H27" i="1"/>
  <c r="H28" i="1"/>
  <c r="H29" i="1"/>
  <c r="H30" i="1"/>
  <c r="H34" i="1"/>
  <c r="H41" i="1"/>
  <c r="F33" i="1"/>
  <c r="F32" i="1" s="1"/>
  <c r="D33" i="1"/>
  <c r="D25" i="1"/>
  <c r="I25" i="1" s="1"/>
  <c r="F19" i="1"/>
  <c r="D19" i="1"/>
  <c r="F9" i="1"/>
  <c r="D9" i="1"/>
  <c r="F14" i="1"/>
  <c r="D14" i="1"/>
  <c r="F12" i="1"/>
  <c r="F11" i="1" s="1"/>
  <c r="D12" i="1"/>
  <c r="D11" i="1" s="1"/>
  <c r="F8" i="1" l="1"/>
  <c r="I14" i="1"/>
  <c r="F31" i="1"/>
  <c r="I33" i="1"/>
  <c r="I11" i="1"/>
  <c r="D32" i="1"/>
  <c r="I32" i="1" s="1"/>
  <c r="D8" i="1"/>
  <c r="I9" i="1"/>
  <c r="H11" i="1"/>
  <c r="H14" i="1"/>
  <c r="H33" i="1"/>
  <c r="I12" i="1"/>
  <c r="H12" i="1"/>
  <c r="H9" i="1"/>
  <c r="F96" i="1"/>
  <c r="H44" i="1"/>
  <c r="H46" i="1"/>
  <c r="H48" i="1"/>
  <c r="H51" i="1"/>
  <c r="D96" i="1"/>
  <c r="H57" i="1"/>
  <c r="H58" i="1"/>
  <c r="H59" i="1"/>
  <c r="H61" i="1"/>
  <c r="H62" i="1"/>
  <c r="H63" i="1"/>
  <c r="H65" i="1"/>
  <c r="H66" i="1"/>
  <c r="H67" i="1"/>
  <c r="H68" i="1"/>
  <c r="H69" i="1"/>
  <c r="H70" i="1"/>
  <c r="H72" i="1"/>
  <c r="H74" i="1"/>
  <c r="H75" i="1"/>
  <c r="H76" i="1"/>
  <c r="H77" i="1"/>
  <c r="H79" i="1"/>
  <c r="H80" i="1"/>
  <c r="H82" i="1"/>
  <c r="H84" i="1"/>
  <c r="H86" i="1"/>
  <c r="H87" i="1"/>
  <c r="H89" i="1"/>
  <c r="H90" i="1"/>
  <c r="H91" i="1"/>
  <c r="H92" i="1"/>
  <c r="H93" i="1"/>
  <c r="H94" i="1"/>
  <c r="H95" i="1"/>
  <c r="H97" i="1"/>
  <c r="H98" i="1"/>
  <c r="H99" i="1"/>
  <c r="H100" i="1"/>
  <c r="H101" i="1"/>
  <c r="H49" i="1"/>
  <c r="H54" i="1"/>
  <c r="H47" i="1"/>
  <c r="H45" i="1"/>
  <c r="F85" i="1"/>
  <c r="D85" i="1"/>
  <c r="F83" i="1"/>
  <c r="F81" i="1"/>
  <c r="D81" i="1"/>
  <c r="F78" i="1"/>
  <c r="D78" i="1"/>
  <c r="F73" i="1"/>
  <c r="D73" i="1"/>
  <c r="F71" i="1"/>
  <c r="D71" i="1"/>
  <c r="F64" i="1"/>
  <c r="D64" i="1"/>
  <c r="F60" i="1"/>
  <c r="D60" i="1"/>
  <c r="F56" i="1"/>
  <c r="D56" i="1"/>
  <c r="I52" i="1"/>
  <c r="F50" i="1"/>
  <c r="F43" i="1"/>
  <c r="D50" i="1"/>
  <c r="D43" i="1"/>
  <c r="H8" i="1" l="1"/>
  <c r="I50" i="1"/>
  <c r="I71" i="1"/>
  <c r="I83" i="1"/>
  <c r="F42" i="1"/>
  <c r="I96" i="1"/>
  <c r="I8" i="1"/>
  <c r="I60" i="1"/>
  <c r="I78" i="1"/>
  <c r="I43" i="1"/>
  <c r="I56" i="1"/>
  <c r="I64" i="1"/>
  <c r="I73" i="1"/>
  <c r="I81" i="1"/>
  <c r="I85" i="1"/>
  <c r="D31" i="1"/>
  <c r="I31" i="1" s="1"/>
  <c r="H32" i="1"/>
  <c r="H31" i="1"/>
  <c r="B96" i="1"/>
  <c r="H96" i="1" s="1"/>
  <c r="B85" i="1"/>
  <c r="H85" i="1" s="1"/>
  <c r="B83" i="1"/>
  <c r="H83" i="1" s="1"/>
  <c r="B81" i="1"/>
  <c r="H81" i="1" s="1"/>
  <c r="B78" i="1"/>
  <c r="H78" i="1" s="1"/>
  <c r="B73" i="1"/>
  <c r="H73" i="1" s="1"/>
  <c r="B71" i="1"/>
  <c r="H71" i="1" s="1"/>
  <c r="B64" i="1"/>
  <c r="H64" i="1" s="1"/>
  <c r="B60" i="1"/>
  <c r="H60" i="1" s="1"/>
  <c r="B56" i="1"/>
  <c r="H56" i="1" s="1"/>
  <c r="B52" i="1"/>
  <c r="H52" i="1" s="1"/>
  <c r="B50" i="1"/>
  <c r="H50" i="1" s="1"/>
  <c r="B43" i="1"/>
  <c r="H43" i="1" s="1"/>
  <c r="D88" i="1"/>
  <c r="F88" i="1"/>
  <c r="E53" i="1" l="1"/>
  <c r="E55" i="1"/>
  <c r="G53" i="1"/>
  <c r="G55" i="1"/>
  <c r="I88" i="1"/>
  <c r="D42" i="1"/>
  <c r="E31" i="1" s="1"/>
  <c r="G40" i="1"/>
  <c r="G36" i="1"/>
  <c r="G28" i="1"/>
  <c r="G24" i="1"/>
  <c r="G20" i="1"/>
  <c r="G16" i="1"/>
  <c r="G38" i="1"/>
  <c r="G30" i="1"/>
  <c r="G22" i="1"/>
  <c r="G29" i="1"/>
  <c r="G17" i="1"/>
  <c r="G39" i="1"/>
  <c r="G35" i="1"/>
  <c r="G27" i="1"/>
  <c r="G23" i="1"/>
  <c r="G15" i="1"/>
  <c r="G34" i="1"/>
  <c r="G26" i="1"/>
  <c r="G18" i="1"/>
  <c r="G10" i="1"/>
  <c r="G41" i="1"/>
  <c r="G37" i="1"/>
  <c r="G33" i="1"/>
  <c r="G25" i="1"/>
  <c r="G21" i="1"/>
  <c r="G13" i="1"/>
  <c r="G11" i="1"/>
  <c r="G12" i="1"/>
  <c r="G32" i="1"/>
  <c r="G19" i="1"/>
  <c r="G9" i="1"/>
  <c r="G8" i="1"/>
  <c r="G14" i="1"/>
  <c r="G31" i="1"/>
  <c r="C41" i="1"/>
  <c r="G81" i="1"/>
  <c r="G64" i="1"/>
  <c r="G45" i="1"/>
  <c r="E43" i="1"/>
  <c r="G79" i="1"/>
  <c r="G85" i="1"/>
  <c r="G76" i="1"/>
  <c r="G84" i="1"/>
  <c r="G75" i="1"/>
  <c r="G44" i="1"/>
  <c r="G60" i="1"/>
  <c r="G58" i="1"/>
  <c r="G87" i="1"/>
  <c r="G80" i="1"/>
  <c r="G68" i="1"/>
  <c r="G50" i="1"/>
  <c r="F102" i="1"/>
  <c r="F112" i="1" s="1"/>
  <c r="G83" i="1"/>
  <c r="G77" i="1"/>
  <c r="G66" i="1"/>
  <c r="G56" i="1"/>
  <c r="G86" i="1"/>
  <c r="G82" i="1"/>
  <c r="G78" i="1"/>
  <c r="G70" i="1"/>
  <c r="G62" i="1"/>
  <c r="G52" i="1"/>
  <c r="G48" i="1"/>
  <c r="G46" i="1"/>
  <c r="E70" i="1"/>
  <c r="E80" i="1"/>
  <c r="E82" i="1"/>
  <c r="E67" i="1"/>
  <c r="E61" i="1"/>
  <c r="E56" i="1"/>
  <c r="E74" i="1"/>
  <c r="G74" i="1" s="1"/>
  <c r="E92" i="1"/>
  <c r="G92" i="1" s="1"/>
  <c r="E73" i="1"/>
  <c r="G73" i="1" s="1"/>
  <c r="E68" i="1"/>
  <c r="E64" i="1"/>
  <c r="E51" i="1"/>
  <c r="E84" i="1"/>
  <c r="E76" i="1"/>
  <c r="E72" i="1"/>
  <c r="G72" i="1" s="1"/>
  <c r="E69" i="1"/>
  <c r="E63" i="1"/>
  <c r="E54" i="1"/>
  <c r="E45" i="1"/>
  <c r="E99" i="1"/>
  <c r="G99" i="1" s="1"/>
  <c r="E86" i="1"/>
  <c r="E78" i="1"/>
  <c r="E71" i="1"/>
  <c r="E66" i="1"/>
  <c r="E58" i="1"/>
  <c r="E48" i="1"/>
  <c r="E96" i="1"/>
  <c r="G96" i="1" s="1"/>
  <c r="E46" i="1"/>
  <c r="E98" i="1"/>
  <c r="G98" i="1" s="1"/>
  <c r="E95" i="1"/>
  <c r="G95" i="1" s="1"/>
  <c r="E91" i="1"/>
  <c r="G91" i="1" s="1"/>
  <c r="E65" i="1"/>
  <c r="E60" i="1"/>
  <c r="E57" i="1"/>
  <c r="E50" i="1"/>
  <c r="E47" i="1"/>
  <c r="E101" i="1"/>
  <c r="G101" i="1" s="1"/>
  <c r="E94" i="1"/>
  <c r="G94" i="1" s="1"/>
  <c r="E90" i="1"/>
  <c r="G90" i="1" s="1"/>
  <c r="E62" i="1"/>
  <c r="E59" i="1"/>
  <c r="E52" i="1"/>
  <c r="E49" i="1"/>
  <c r="E44" i="1"/>
  <c r="E100" i="1"/>
  <c r="G100" i="1" s="1"/>
  <c r="E97" i="1"/>
  <c r="G97" i="1" s="1"/>
  <c r="E93" i="1"/>
  <c r="G93" i="1" s="1"/>
  <c r="E89" i="1"/>
  <c r="G89" i="1" s="1"/>
  <c r="B88" i="1"/>
  <c r="C53" i="1" s="1"/>
  <c r="G43" i="1"/>
  <c r="E87" i="1"/>
  <c r="E85" i="1"/>
  <c r="E83" i="1"/>
  <c r="E81" i="1"/>
  <c r="E79" i="1"/>
  <c r="E77" i="1"/>
  <c r="E75" i="1"/>
  <c r="G71" i="1"/>
  <c r="G69" i="1"/>
  <c r="G67" i="1"/>
  <c r="G65" i="1"/>
  <c r="G63" i="1"/>
  <c r="G61" i="1"/>
  <c r="G59" i="1"/>
  <c r="G57" i="1"/>
  <c r="G54" i="1"/>
  <c r="G51" i="1"/>
  <c r="G49" i="1"/>
  <c r="G47" i="1"/>
  <c r="D102" i="1" l="1"/>
  <c r="C36" i="1"/>
  <c r="C31" i="1"/>
  <c r="C13" i="1"/>
  <c r="C12" i="1"/>
  <c r="C14" i="1"/>
  <c r="C35" i="1"/>
  <c r="C29" i="1"/>
  <c r="C9" i="1"/>
  <c r="C27" i="1"/>
  <c r="C37" i="1"/>
  <c r="C28" i="1"/>
  <c r="C30" i="1"/>
  <c r="C11" i="1"/>
  <c r="I42" i="1"/>
  <c r="C21" i="1"/>
  <c r="C20" i="1"/>
  <c r="C15" i="1"/>
  <c r="C34" i="1"/>
  <c r="G42" i="1"/>
  <c r="E39" i="1"/>
  <c r="E35" i="1"/>
  <c r="E27" i="1"/>
  <c r="E23" i="1"/>
  <c r="E15" i="1"/>
  <c r="E30" i="1"/>
  <c r="E22" i="1"/>
  <c r="E41" i="1"/>
  <c r="E17" i="1"/>
  <c r="E9" i="1"/>
  <c r="E40" i="1"/>
  <c r="E24" i="1"/>
  <c r="E16" i="1"/>
  <c r="E38" i="1"/>
  <c r="E34" i="1"/>
  <c r="E26" i="1"/>
  <c r="E18" i="1"/>
  <c r="E10" i="1"/>
  <c r="E37" i="1"/>
  <c r="E29" i="1"/>
  <c r="E21" i="1"/>
  <c r="E13" i="1"/>
  <c r="E36" i="1"/>
  <c r="E28" i="1"/>
  <c r="E20" i="1"/>
  <c r="E25" i="1"/>
  <c r="E19" i="1"/>
  <c r="E14" i="1"/>
  <c r="E12" i="1"/>
  <c r="E11" i="1"/>
  <c r="E33" i="1"/>
  <c r="E32" i="1"/>
  <c r="E8" i="1"/>
  <c r="E42" i="1" s="1"/>
  <c r="C33" i="1"/>
  <c r="C25" i="1"/>
  <c r="C17" i="1"/>
  <c r="C40" i="1"/>
  <c r="C32" i="1"/>
  <c r="C24" i="1"/>
  <c r="C16" i="1"/>
  <c r="H42" i="1"/>
  <c r="C39" i="1"/>
  <c r="C23" i="1"/>
  <c r="C38" i="1"/>
  <c r="C22" i="1"/>
  <c r="C8" i="1"/>
  <c r="C19" i="1"/>
  <c r="C18" i="1"/>
  <c r="C26" i="1"/>
  <c r="C10" i="1"/>
  <c r="H88" i="1"/>
  <c r="C101" i="1"/>
  <c r="C90" i="1"/>
  <c r="C57" i="1"/>
  <c r="C89" i="1"/>
  <c r="C91" i="1"/>
  <c r="C43" i="1"/>
  <c r="C58" i="1"/>
  <c r="C54" i="1"/>
  <c r="C73" i="1"/>
  <c r="C50" i="1"/>
  <c r="C64" i="1"/>
  <c r="C76" i="1"/>
  <c r="C77" i="1"/>
  <c r="C94" i="1"/>
  <c r="C61" i="1"/>
  <c r="C84" i="1"/>
  <c r="C86" i="1"/>
  <c r="C99" i="1"/>
  <c r="C49" i="1"/>
  <c r="C68" i="1"/>
  <c r="C92" i="1"/>
  <c r="C44" i="1"/>
  <c r="C46" i="1"/>
  <c r="C70" i="1"/>
  <c r="C93" i="1"/>
  <c r="C45" i="1"/>
  <c r="C60" i="1"/>
  <c r="C82" i="1"/>
  <c r="C56" i="1"/>
  <c r="C85" i="1"/>
  <c r="C69" i="1"/>
  <c r="C51" i="1"/>
  <c r="C72" i="1"/>
  <c r="C74" i="1"/>
  <c r="C97" i="1"/>
  <c r="C62" i="1"/>
  <c r="C52" i="1"/>
  <c r="C75" i="1"/>
  <c r="C98" i="1"/>
  <c r="C63" i="1"/>
  <c r="C66" i="1"/>
  <c r="C87" i="1"/>
  <c r="C78" i="1"/>
  <c r="C81" i="1"/>
  <c r="C65" i="1"/>
  <c r="C47" i="1"/>
  <c r="C96" i="1"/>
  <c r="C79" i="1"/>
  <c r="B102" i="1"/>
  <c r="C83" i="1"/>
  <c r="C59" i="1"/>
  <c r="C80" i="1"/>
  <c r="C67" i="1"/>
  <c r="C48" i="1"/>
  <c r="C71" i="1"/>
  <c r="C95" i="1"/>
  <c r="C100" i="1"/>
  <c r="C42" i="1" l="1"/>
  <c r="C88" i="1"/>
</calcChain>
</file>

<file path=xl/sharedStrings.xml><?xml version="1.0" encoding="utf-8"?>
<sst xmlns="http://schemas.openxmlformats.org/spreadsheetml/2006/main" count="119" uniqueCount="117">
  <si>
    <t>тыс руб</t>
  </si>
  <si>
    <t>Наименование показателя</t>
  </si>
  <si>
    <t>Уд.вес в общем объеме</t>
  </si>
  <si>
    <t>Процент прироста (+), снижения (-) (гр.6/гр.2*100-100)</t>
  </si>
  <si>
    <t>Процент исполнения (гр.6/гр.4*100)</t>
  </si>
  <si>
    <t>1</t>
  </si>
  <si>
    <t>2</t>
  </si>
  <si>
    <t>Доходы бюджета</t>
  </si>
  <si>
    <t>НАЛОГОВЫЕ И НЕНАЛОГОВЫЕ ДОХОДЫ</t>
  </si>
  <si>
    <t>НАЛОГИ НА ПРИБЫЛЬ, ДОХОДЫ</t>
  </si>
  <si>
    <t>Налог на доходы физических лиц</t>
  </si>
  <si>
    <t>НАЛОГИ НА ТОВАРЫ (РАБОТЫ, УСЛУГИ) РЕАЛИЗУЕМЫЕ НА ТЕРРИТОРИИ РОССИЙСКОЙ ФЕДЕРАЦИИ</t>
  </si>
  <si>
    <t>Акцизы по подакцизным товарам (продукции)</t>
  </si>
  <si>
    <t>- доходы от уплаты акцизов на нефтепродукты</t>
  </si>
  <si>
    <t>НАЛОГИ НА СОВОКУПНЫЙ ДОХОД</t>
  </si>
  <si>
    <t>Налог, взимаемый в связи с применением упрощенной системы налогообложения</t>
  </si>
  <si>
    <t>НАЛОГИ НА ИМУЩЕСТВО</t>
  </si>
  <si>
    <t>ГОСУДАРСТВЕННАЯ ПОШЛИНА</t>
  </si>
  <si>
    <t>ЗАДОЛЖЕННОСТЬ И ПЕРЕРАСЧЕТЫ ПО ОТМЕНЕННЫМ НАЛОГАМ, СБОРАМ И ИНЫМ ОБЯЗАТЕЛЬНЫМ ПЛАТЕЖАМ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</si>
  <si>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</si>
  <si>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</si>
  <si>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Плата за негативное воздействие на окружающую среду</t>
  </si>
  <si>
    <t>ДОХОДЫ ОТ ОКАЗАНИЯ ПЛАТНЫХ УСЛУГ И КОМПЕНСАЦИИ ЗАТРАТ ГОСУДАРСТВА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</si>
  <si>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</si>
  <si>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</si>
  <si>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</si>
  <si>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</si>
  <si>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</si>
  <si>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субъектов Российской Федерации и муниципальных образований</t>
  </si>
  <si>
    <t>- Дотации на выравнивание уровня бюджетной обеспеченности</t>
  </si>
  <si>
    <t>Иные межбюджетные трансферты</t>
  </si>
  <si>
    <t>ПРОЧИЕ БЕЗВОЗМЕЗДНЫЕ ПОСТУПЛЕНИЯ</t>
  </si>
  <si>
    <t>ДОХОДЫ БЮДЖЕТОВ БЮДЖЕТНОЙ СИСТЕМЫ РФ ОТ ВОЗВРАТА ОСТАТКОВ СУБСИДИЙ И СУБВЕНЦИЙ ПРОШЛЫХ ЛЕТ</t>
  </si>
  <si>
    <t>ВОЗВРАТ ОСТАТКОВ СУБСИДИЙ И СУБВЕНЦИЙ ПРОШЛЫХ ЛЕТ</t>
  </si>
  <si>
    <t>Д О Х О Д Ы - всего</t>
  </si>
  <si>
    <t>ОБЩЕГОСУДАРСТВЕННЫЕ ВОПРОСЫ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</si>
  <si>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</si>
  <si>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</si>
  <si>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Судебная система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</si>
  <si>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</si>
  <si>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Резервные фонды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</si>
  <si>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</si>
  <si>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</si>
  <si>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</si>
  <si>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</si>
  <si>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НАЦИОНАЛЬНАЯ ЭКОНОМИКА</t>
  </si>
  <si>
    <t>Сельское хозяйство и рыболовство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</si>
  <si>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</si>
  <si>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</si>
  <si>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</si>
  <si>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</si>
  <si>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</si>
  <si>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</si>
  <si>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</si>
  <si>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</si>
  <si>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</si>
  <si>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</si>
  <si>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Профессиональная подготовка, переподготовка и повышение квалификации</t>
  </si>
  <si>
    <t>Молодежная политика</t>
  </si>
  <si>
    <t>Другие вопросы в области образования</t>
  </si>
  <si>
    <t>КУЛЬТУРА, КИНЕМАТОГРАФИЯ</t>
  </si>
  <si>
    <t>Культура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</si>
  <si>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</si>
  <si>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</si>
  <si>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</si>
  <si>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</si>
  <si>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</si>
  <si>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</si>
  <si>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Массовый спорт</t>
  </si>
  <si>
    <t>Спорт высших достижений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</si>
  <si>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</si>
  <si>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</si>
  <si>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</si>
  <si>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</si>
  <si>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МЕЖБЮДЖЕТНЫЕ ТРАНСФЕРТЫ ОБЩЕГО ХАРАКТЕРА БЮДЖЕТАМ СУБЪЕКТОВ РОССИЙСКОЙ ФЕДЕРАЦИИ И МУНИЦИПАЛЬНЫХ ОБРАЗОВАНИЙ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</si>
  <si>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</si>
  <si>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</si>
  <si>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Р А С Х О Д Ы - всего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</si>
  <si>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</si>
  <si>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Закупка товаров, работ и услуг для обеспечения государственных (муниципальных) нужд</t>
  </si>
  <si>
    <t>Социальное обеспечение и иные выплаты населению</t>
  </si>
  <si>
    <t>Капитальные вложения в объекты государственной (муниципальной) собственности</t>
  </si>
  <si>
    <t>Межбюджетные трансферты</t>
  </si>
  <si>
    <t>Предоставление субсидий бюджетным, автономным учреждениям и иным некоммерческим организациям</t>
  </si>
  <si>
    <t>Обслуживание государственного (муниципального) долга</t>
  </si>
  <si>
    <t>Иные бюджетные ассигнования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</si>
  <si>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</si>
  <si>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Исполнение судебных актов</t>
  </si>
  <si>
    <t>Уплата налогов, сборов и иных платежей</t>
  </si>
  <si>
    <t>Резервные средства</t>
  </si>
  <si>
    <t>Специальные расходы</t>
  </si>
  <si>
    <t>Результат исполнения бюджета (ДЕФИЦИТ/ПРОФИЦИТ)</t>
  </si>
  <si>
    <t>Источники финансирования дефицита бюджета</t>
  </si>
  <si>
    <t>Государственные (муниципальные) ценные бумаги, номинальная стоимость которых указана в валюте Российской Федерации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</si>
  <si>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</si>
  <si>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</si>
  <si>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Иные источники внутреннего финансирования дефицитов бюджетов</t>
  </si>
  <si>
    <t>Акции и иные формы участия в капитале, находящиеся в государственной и муниципальной собственности</t>
  </si>
  <si>
    <t>Бюджетные кредиты, предоставленные внутри страны в валюте Российской Федерации</t>
  </si>
  <si>
    <t>Операции по управлению остатками средств на счетах по учету средств бюджета</t>
  </si>
  <si>
    <t>Изменение остатков средств на счетах по учету средств бюджета</t>
  </si>
  <si>
    <t>ИСТОЧНИКИ ФИНАНСИРОВАНИЯ ДЕФИЦИТА БЮДЖЕТА - всего</t>
  </si>
  <si>
    <t>Защита населения и территории от чрезвычайных ситуаций природного и техногенного характера, пожарная безопасность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</si>
  <si>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</si>
  <si>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</si>
  <si>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</si>
  <si>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имущество физических лиц</t>
  </si>
  <si>
    <t>Земельный налог</t>
  </si>
  <si>
    <t xml:space="preserve">-  Дотации бюджетам на сбалансированность </t>
  </si>
  <si>
    <t>Субсидии бюджетам муниципальных районов</t>
  </si>
  <si>
    <t>Субвенции бюджетам муниципальных районов</t>
  </si>
  <si>
    <t>Гражданская оборона</t>
  </si>
  <si>
    <t>Другие вопросы в области национальной безопасности и правоохранительной деятельности</t>
  </si>
  <si>
    <t>Информация об исполнении бюджета Пряжинского национального муниципального района за январь - апрель 2026 года</t>
  </si>
  <si>
    <t>Факт на 01.05.2025 (отчетный) год</t>
  </si>
  <si>
    <t>План на 2026 год по состоянию на 01.05.2026 (текущий) год</t>
  </si>
  <si>
    <t>Факт на 01.05.2026 (текущий)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</si>
</sst>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&gt;=0.005]#,##0.00;[&lt;=-0.005]\-#,##0.00;#,##0.00"/>
    <numFmt numFmtId="165" formatCode="[&gt;=0.005]#,##0;[&lt;=-0.005]\-#,##0;#,##0"/>
    <numFmt numFmtId="166" formatCode="#,##0.0_ ;\-#,##0.0\ "/>
    <numFmt numFmtId="167" formatCode="[&gt;=0.005]#,##0.0;[&lt;=-0.005]\-#,##0.0;#,##0.0"/>
  </numFmts>
  <fonts count="7" x14ac:knownFonts="1">
    <font>
      <sz val="11"/>
      <color indexed="8"/>
      <name val="Calibri"/>
      <family val="2"/>
      <scheme val="minor"/>
    </font>
    <font>
      <sz val="10"/>
      <color rgb="FF000000"/>
      <name val="Arial"/>
    </font>
    <font>
      <b/>
      <sz val="11"/>
      <color rgb="FF000000"/>
      <name val="Arial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164" fontId="1" fillId="0" borderId="0" xfId="0" applyNumberFormat="1" applyFont="1"/>
    <xf numFmtId="165" fontId="3" fillId="0" borderId="1" xfId="0" applyNumberFormat="1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vertical="top"/>
    </xf>
    <xf numFmtId="165" fontId="4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5" fontId="5" fillId="0" borderId="1" xfId="0" applyNumberFormat="1" applyFont="1" applyBorder="1" applyAlignment="1">
      <alignment horizontal="right" vertical="top" wrapText="1"/>
    </xf>
    <xf numFmtId="0" fontId="6" fillId="0" borderId="0" xfId="0" applyFont="1"/>
    <xf numFmtId="166" fontId="1" fillId="0" borderId="1" xfId="0" applyNumberFormat="1" applyFont="1" applyBorder="1" applyAlignment="1">
      <alignment horizontal="right" vertical="top" wrapText="1"/>
    </xf>
    <xf numFmtId="166" fontId="5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167" fontId="3" fillId="0" borderId="1" xfId="0" applyNumberFormat="1" applyFont="1" applyBorder="1" applyAlignment="1">
      <alignment vertical="top"/>
    </xf>
    <xf numFmtId="16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4"/>
  <sheetViews>
    <sheetView tabSelected="1" workbookViewId="0">
      <selection activeCell="F41" sqref="F41"/>
    </sheetView>
  </sheetViews>
  <sheetFormatPr defaultRowHeight="14.4" x14ac:dyDescent="0.3"/>
  <cols>
    <col min="1" max="1" width="28.5546875" customWidth="1"/>
    <col min="2" max="2" width="14.33203125" customWidth="1"/>
    <col min="3" max="3" width="10.33203125" customWidth="1"/>
    <col min="4" max="4" width="24" customWidth="1"/>
    <col min="5" max="5" width="10.33203125" customWidth="1"/>
    <col min="6" max="6" width="14.33203125" customWidth="1"/>
    <col min="7" max="7" width="10.33203125" customWidth="1"/>
    <col min="8" max="8" width="16.88671875" customWidth="1"/>
    <col min="9" max="9" width="14.33203125" customWidth="1"/>
  </cols>
  <sheetData>
    <row r="1" spans="1:9" x14ac:dyDescent="0.3">
      <c r="A1" s="1"/>
      <c r="B1" s="1"/>
      <c r="C1" s="1"/>
      <c r="D1" s="1"/>
      <c r="E1" s="1"/>
      <c r="F1" s="1"/>
      <c r="G1" s="1"/>
      <c r="H1" s="1"/>
      <c r="I1" s="1"/>
    </row>
    <row r="2" spans="1:9" x14ac:dyDescent="0.3">
      <c r="A2" s="22" t="s">
        <v>113</v>
      </c>
      <c r="B2" s="22"/>
      <c r="C2" s="22"/>
      <c r="D2" s="22"/>
      <c r="E2" s="22"/>
      <c r="F2" s="22"/>
      <c r="G2" s="22"/>
      <c r="H2" s="22"/>
      <c r="I2" s="22"/>
    </row>
    <row r="3" spans="1:9" x14ac:dyDescent="0.3">
      <c r="A3" s="1"/>
      <c r="B3" s="1"/>
      <c r="C3" s="1"/>
      <c r="D3" s="1"/>
      <c r="E3" s="1"/>
      <c r="F3" s="1"/>
      <c r="G3" s="1"/>
      <c r="H3" s="1"/>
      <c r="I3" s="1"/>
    </row>
    <row r="4" spans="1:9" ht="15" customHeight="1" x14ac:dyDescent="0.3">
      <c r="A4" s="1"/>
      <c r="B4" s="1"/>
      <c r="C4" s="1"/>
      <c r="D4" s="1"/>
      <c r="E4" s="1"/>
      <c r="F4" s="1"/>
      <c r="G4" s="1"/>
      <c r="H4" s="1"/>
      <c r="I4" s="5" t="s">
        <v>0</v>
      </c>
    </row>
    <row r="5" spans="1:9" ht="49.5" customHeight="1" x14ac:dyDescent="0.3">
      <c r="A5" s="2" t="s">
        <v>1</v>
      </c>
      <c r="B5" s="2" t="s">
        <v>114</v>
      </c>
      <c r="C5" s="11" t="s">
        <v>2</v>
      </c>
      <c r="D5" s="2" t="s">
        <v>115</v>
      </c>
      <c r="E5" s="2" t="s">
        <v>2</v>
      </c>
      <c r="F5" s="2" t="s">
        <v>116</v>
      </c>
      <c r="G5" s="2" t="s">
        <v>2</v>
      </c>
      <c r="H5" s="4" t="s">
        <v>3</v>
      </c>
      <c r="I5" s="4" t="s">
        <v>4</v>
      </c>
    </row>
    <row r="6" spans="1:9" ht="15" customHeight="1" x14ac:dyDescent="0.3">
      <c r="A6" s="2" t="s">
        <v>5</v>
      </c>
      <c r="B6" s="2" t="s">
        <v>6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</row>
    <row r="7" spans="1:9" ht="15" customHeight="1" x14ac:dyDescent="0.3">
      <c r="A7" s="23" t="s">
        <v>7</v>
      </c>
      <c r="B7" s="24"/>
      <c r="C7" s="24"/>
      <c r="D7" s="24"/>
      <c r="E7" s="24"/>
      <c r="F7" s="24"/>
      <c r="G7" s="24"/>
      <c r="H7" s="24"/>
      <c r="I7" s="25"/>
    </row>
    <row r="8" spans="1:9" ht="26.25" customHeight="1" x14ac:dyDescent="0.3">
      <c r="A8" s="3" t="s">
        <v>8</v>
      </c>
      <c r="B8" s="15">
        <f>B9+B11+B14+B19+B22+B23+B24+B25+B27+B28+B29+B30</f>
        <v>69246</v>
      </c>
      <c r="C8" s="15">
        <f>B8/B42*100</f>
        <v>34.256455921638469</v>
      </c>
      <c r="D8" s="15">
        <f>D9+D11+D14+D19+D22+D23+D24+D25+D27+D28+D29+D30</f>
        <v>252139.20000000004</v>
      </c>
      <c r="E8" s="15">
        <f>D8/D42*100</f>
        <v>24.885940721449799</v>
      </c>
      <c r="F8" s="15">
        <f t="shared" ref="F8" si="0">F9+F11+F14+F19+F22+F23+F24+F25+F27+F28+F29+F30</f>
        <v>72966.3</v>
      </c>
      <c r="G8" s="10">
        <f>F8/F42*100</f>
        <v>33.795605190623455</v>
      </c>
      <c r="H8" s="10">
        <f>F8/B8*100-100</f>
        <v>5.3725846980330942</v>
      </c>
      <c r="I8" s="10">
        <f>F8/D8*100</f>
        <v>28.938895657636731</v>
      </c>
    </row>
    <row r="9" spans="1:9" ht="26.25" customHeight="1" x14ac:dyDescent="0.3">
      <c r="A9" s="3" t="s">
        <v>9</v>
      </c>
      <c r="B9" s="15">
        <f>B10</f>
        <v>40477</v>
      </c>
      <c r="C9" s="15">
        <f>B9/B42*100</f>
        <v>20.024240625309194</v>
      </c>
      <c r="D9" s="15">
        <f>D10</f>
        <v>183793</v>
      </c>
      <c r="E9" s="15">
        <f>D9/D42*100</f>
        <v>18.140224538736625</v>
      </c>
      <c r="F9" s="15">
        <f>F10</f>
        <v>54040.9</v>
      </c>
      <c r="G9" s="10">
        <f>F9/F42*100</f>
        <v>25.029978504404955</v>
      </c>
      <c r="H9" s="10">
        <f t="shared" ref="H9:H42" si="1">F9/B9*100-100</f>
        <v>33.510141561874633</v>
      </c>
      <c r="I9" s="10">
        <f t="shared" ref="I9:I42" si="2">F9/D9*100</f>
        <v>29.403132872307435</v>
      </c>
    </row>
    <row r="10" spans="1:9" ht="26.25" customHeight="1" x14ac:dyDescent="0.3">
      <c r="A10" s="3" t="s">
        <v>10</v>
      </c>
      <c r="B10" s="15">
        <v>40477</v>
      </c>
      <c r="C10" s="15">
        <f>B10/B42*100</f>
        <v>20.024240625309194</v>
      </c>
      <c r="D10" s="15">
        <v>183793</v>
      </c>
      <c r="E10" s="15">
        <f>D10/D42*100</f>
        <v>18.140224538736625</v>
      </c>
      <c r="F10" s="15">
        <v>54040.9</v>
      </c>
      <c r="G10" s="10">
        <f>F10/F42*100</f>
        <v>25.029978504404955</v>
      </c>
      <c r="H10" s="10">
        <f t="shared" si="1"/>
        <v>33.510141561874633</v>
      </c>
      <c r="I10" s="10">
        <f t="shared" si="2"/>
        <v>29.403132872307435</v>
      </c>
    </row>
    <row r="11" spans="1:9" ht="64.5" customHeight="1" x14ac:dyDescent="0.3">
      <c r="A11" s="3" t="s">
        <v>11</v>
      </c>
      <c r="B11" s="15">
        <f>B12</f>
        <v>1171</v>
      </c>
      <c r="C11" s="15">
        <f>B11/B42*100</f>
        <v>0.57930147422578415</v>
      </c>
      <c r="D11" s="15">
        <f>D12</f>
        <v>3954.2</v>
      </c>
      <c r="E11" s="15">
        <f>D11/D42*100</f>
        <v>0.39027642984810285</v>
      </c>
      <c r="F11" s="15">
        <f>F12</f>
        <v>1172.0999999999999</v>
      </c>
      <c r="G11" s="10">
        <f>F11/F42*100</f>
        <v>0.54287840885353578</v>
      </c>
      <c r="H11" s="10">
        <f t="shared" si="1"/>
        <v>9.3936806148576579E-2</v>
      </c>
      <c r="I11" s="10">
        <f t="shared" si="2"/>
        <v>29.64189975216226</v>
      </c>
    </row>
    <row r="12" spans="1:9" ht="26.25" customHeight="1" x14ac:dyDescent="0.3">
      <c r="A12" s="3" t="s">
        <v>12</v>
      </c>
      <c r="B12" s="15">
        <f>B13</f>
        <v>1171</v>
      </c>
      <c r="C12" s="15">
        <f>B12/B42*100</f>
        <v>0.57930147422578415</v>
      </c>
      <c r="D12" s="15">
        <f>D13</f>
        <v>3954.2</v>
      </c>
      <c r="E12" s="15">
        <f>D12/D42*100</f>
        <v>0.39027642984810285</v>
      </c>
      <c r="F12" s="15">
        <f>F13</f>
        <v>1172.0999999999999</v>
      </c>
      <c r="G12" s="10">
        <f>F12/F42*100</f>
        <v>0.54287840885353578</v>
      </c>
      <c r="H12" s="10">
        <f t="shared" si="1"/>
        <v>9.3936806148576579E-2</v>
      </c>
      <c r="I12" s="10">
        <f t="shared" si="2"/>
        <v>29.64189975216226</v>
      </c>
    </row>
    <row r="13" spans="1:9" ht="26.25" customHeight="1" x14ac:dyDescent="0.3">
      <c r="A13" s="3" t="s">
        <v>13</v>
      </c>
      <c r="B13" s="15">
        <v>1171</v>
      </c>
      <c r="C13" s="15">
        <f>B13/B42*100</f>
        <v>0.57930147422578415</v>
      </c>
      <c r="D13" s="15">
        <v>3954.2</v>
      </c>
      <c r="E13" s="15">
        <f>D13/D42*100</f>
        <v>0.39027642984810285</v>
      </c>
      <c r="F13" s="15">
        <v>1172.0999999999999</v>
      </c>
      <c r="G13" s="10">
        <f>F13/F42*100</f>
        <v>0.54287840885353578</v>
      </c>
      <c r="H13" s="10">
        <f t="shared" si="1"/>
        <v>9.3936806148576579E-2</v>
      </c>
      <c r="I13" s="10">
        <f t="shared" si="2"/>
        <v>29.64189975216226</v>
      </c>
    </row>
    <row r="14" spans="1:9" ht="26.25" customHeight="1" x14ac:dyDescent="0.3">
      <c r="A14" s="3" t="s">
        <v>14</v>
      </c>
      <c r="B14" s="15">
        <f>B15+B16+B17+B18</f>
        <v>3430</v>
      </c>
      <c r="C14" s="15">
        <f>B14/B42*100</f>
        <v>1.6968437716434155</v>
      </c>
      <c r="D14" s="15">
        <f>D15+D16+D17+D18</f>
        <v>6440</v>
      </c>
      <c r="E14" s="15">
        <f>D14/D42*100</f>
        <v>0.63562293465727138</v>
      </c>
      <c r="F14" s="15">
        <f>F15+F16+F17+F18</f>
        <v>1738.6</v>
      </c>
      <c r="G14" s="10">
        <f>F14/F42*100</f>
        <v>0.80526269228970004</v>
      </c>
      <c r="H14" s="10">
        <f t="shared" si="1"/>
        <v>-49.311953352769677</v>
      </c>
      <c r="I14" s="10">
        <f t="shared" si="2"/>
        <v>26.996894409937887</v>
      </c>
    </row>
    <row r="15" spans="1:9" ht="39" customHeight="1" x14ac:dyDescent="0.3">
      <c r="A15" s="3" t="s">
        <v>15</v>
      </c>
      <c r="B15" s="15">
        <v>1171</v>
      </c>
      <c r="C15" s="15">
        <f>B15/B42*100</f>
        <v>0.57930147422578415</v>
      </c>
      <c r="D15" s="15">
        <v>3540</v>
      </c>
      <c r="E15" s="15">
        <f>D15/D42*100</f>
        <v>0.34939521563458703</v>
      </c>
      <c r="F15" s="15">
        <v>936.3</v>
      </c>
      <c r="G15" s="10">
        <f>F15/F42*100</f>
        <v>0.43366355618937424</v>
      </c>
      <c r="H15" s="10">
        <f t="shared" si="1"/>
        <v>-20.042698548249362</v>
      </c>
      <c r="I15" s="10">
        <f t="shared" si="2"/>
        <v>26.449152542372879</v>
      </c>
    </row>
    <row r="16" spans="1:9" ht="39" customHeight="1" x14ac:dyDescent="0.3">
      <c r="A16" s="3" t="s">
        <v>103</v>
      </c>
      <c r="B16" s="15">
        <v>0</v>
      </c>
      <c r="C16" s="15">
        <f>B16/B42*100</f>
        <v>0</v>
      </c>
      <c r="D16" s="15">
        <v>0</v>
      </c>
      <c r="E16" s="15">
        <f>D16/D42*100</f>
        <v>0</v>
      </c>
      <c r="F16" s="15">
        <v>0</v>
      </c>
      <c r="G16" s="10">
        <f>F16/F42*100</f>
        <v>0</v>
      </c>
      <c r="H16" s="10" t="e">
        <f t="shared" si="1"/>
        <v>#DIV/0!</v>
      </c>
      <c r="I16" s="10"/>
    </row>
    <row r="17" spans="1:9" ht="39" customHeight="1" x14ac:dyDescent="0.3">
      <c r="A17" s="3" t="s">
        <v>104</v>
      </c>
      <c r="B17" s="15">
        <v>1225</v>
      </c>
      <c r="C17" s="15">
        <f>B17/B42*100</f>
        <v>0.6060156327297912</v>
      </c>
      <c r="D17" s="15">
        <v>1400</v>
      </c>
      <c r="E17" s="15">
        <f>D17/D42*100</f>
        <v>0.13817889883853726</v>
      </c>
      <c r="F17" s="15">
        <v>394.8</v>
      </c>
      <c r="G17" s="10">
        <f>F17/F42*100</f>
        <v>0.18285845560564454</v>
      </c>
      <c r="H17" s="10"/>
      <c r="I17" s="10">
        <f t="shared" si="2"/>
        <v>28.200000000000003</v>
      </c>
    </row>
    <row r="18" spans="1:9" ht="38.25" customHeight="1" x14ac:dyDescent="0.3">
      <c r="A18" s="3" t="s">
        <v>105</v>
      </c>
      <c r="B18" s="15">
        <v>1034</v>
      </c>
      <c r="C18" s="15">
        <f>B18/B42*100</f>
        <v>0.51152666468784014</v>
      </c>
      <c r="D18" s="15">
        <v>1500</v>
      </c>
      <c r="E18" s="15">
        <f>D18/D42*100</f>
        <v>0.14804882018414706</v>
      </c>
      <c r="F18" s="15">
        <v>407.5</v>
      </c>
      <c r="G18" s="10">
        <f>F18/F42*100</f>
        <v>0.18874068049468121</v>
      </c>
      <c r="H18" s="10">
        <f t="shared" si="1"/>
        <v>-60.589941972920698</v>
      </c>
      <c r="I18" s="10">
        <f t="shared" si="2"/>
        <v>27.166666666666668</v>
      </c>
    </row>
    <row r="19" spans="1:9" ht="15" customHeight="1" x14ac:dyDescent="0.3">
      <c r="A19" s="3" t="s">
        <v>16</v>
      </c>
      <c r="B19" s="15">
        <f>B20+B21</f>
        <v>0</v>
      </c>
      <c r="C19" s="15">
        <f>B19/B42*100</f>
        <v>0</v>
      </c>
      <c r="D19" s="15">
        <f>D20+D21</f>
        <v>0</v>
      </c>
      <c r="E19" s="15">
        <f>D19/D42*100</f>
        <v>0</v>
      </c>
      <c r="F19" s="15">
        <f>F20+F21</f>
        <v>0</v>
      </c>
      <c r="G19" s="10">
        <f>F19/F42*100</f>
        <v>0</v>
      </c>
      <c r="H19" s="10"/>
      <c r="I19" s="10"/>
    </row>
    <row r="20" spans="1:9" ht="26.25" customHeight="1" x14ac:dyDescent="0.3">
      <c r="A20" s="3" t="s">
        <v>106</v>
      </c>
      <c r="B20" s="15">
        <v>0</v>
      </c>
      <c r="C20" s="15">
        <f>B20/B42*100</f>
        <v>0</v>
      </c>
      <c r="D20" s="15">
        <v>0</v>
      </c>
      <c r="E20" s="15">
        <f>D20/D42*100</f>
        <v>0</v>
      </c>
      <c r="F20" s="15">
        <v>0</v>
      </c>
      <c r="G20" s="10">
        <f>F20/F42*100</f>
        <v>0</v>
      </c>
      <c r="H20" s="10"/>
      <c r="I20" s="10"/>
    </row>
    <row r="21" spans="1:9" ht="15" customHeight="1" x14ac:dyDescent="0.3">
      <c r="A21" s="3" t="s">
        <v>107</v>
      </c>
      <c r="B21" s="15">
        <v>0</v>
      </c>
      <c r="C21" s="15">
        <f>B21/B42*100</f>
        <v>0</v>
      </c>
      <c r="D21" s="15">
        <v>0</v>
      </c>
      <c r="E21" s="15">
        <f>D21/D42*100</f>
        <v>0</v>
      </c>
      <c r="F21" s="15">
        <v>0</v>
      </c>
      <c r="G21" s="10">
        <f>F21/F42*100</f>
        <v>0</v>
      </c>
      <c r="H21" s="10"/>
      <c r="I21" s="10"/>
    </row>
    <row r="22" spans="1:9" ht="26.25" customHeight="1" x14ac:dyDescent="0.3">
      <c r="A22" s="3" t="s">
        <v>17</v>
      </c>
      <c r="B22" s="15">
        <v>2311</v>
      </c>
      <c r="C22" s="15">
        <f>B22/B42*100</f>
        <v>1.1432670426437122</v>
      </c>
      <c r="D22" s="15">
        <v>7250</v>
      </c>
      <c r="E22" s="15">
        <f>D22/D42*100</f>
        <v>0.71556929755671084</v>
      </c>
      <c r="F22" s="15">
        <v>2001</v>
      </c>
      <c r="G22" s="10">
        <f>F22/F42*100</f>
        <v>0.92679779550885166</v>
      </c>
      <c r="H22" s="10">
        <f t="shared" si="1"/>
        <v>-13.414106447425354</v>
      </c>
      <c r="I22" s="10">
        <f t="shared" si="2"/>
        <v>27.6</v>
      </c>
    </row>
    <row r="23" spans="1:9" ht="64.5" customHeight="1" x14ac:dyDescent="0.3">
      <c r="A23" s="3" t="s">
        <v>18</v>
      </c>
      <c r="B23" s="15">
        <v>0</v>
      </c>
      <c r="C23" s="15">
        <f>B23/B42*100</f>
        <v>0</v>
      </c>
      <c r="D23" s="15">
        <v>0</v>
      </c>
      <c r="E23" s="15">
        <f>D23/D42*100</f>
        <v>0</v>
      </c>
      <c r="F23" s="15">
        <v>0</v>
      </c>
      <c r="G23" s="10">
        <f>F23/F42*100</f>
        <v>0</v>
      </c>
      <c r="H23" s="10"/>
      <c r="I23" s="10"/>
    </row>
    <row r="24" spans="1:9" ht="76.5" customHeight="1" x14ac:dyDescent="0.3">
      <c r="A24" s="3" t="s">
        <v>19</v>
      </c>
      <c r="B24" s="15">
        <v>8513</v>
      </c>
      <c r="C24" s="15">
        <f>B24/B42*100</f>
        <v>4.2114376174928267</v>
      </c>
      <c r="D24" s="15">
        <v>18405</v>
      </c>
      <c r="E24" s="15">
        <f>D24/D42*100</f>
        <v>1.8165590236594844</v>
      </c>
      <c r="F24" s="15">
        <v>5701.4</v>
      </c>
      <c r="G24" s="10">
        <f>F24/F42*100</f>
        <v>2.6407021245947861</v>
      </c>
      <c r="H24" s="10">
        <f t="shared" si="1"/>
        <v>-33.027134970045807</v>
      </c>
      <c r="I24" s="10">
        <f t="shared" si="2"/>
        <v>30.977451779407765</v>
      </c>
    </row>
    <row r="25" spans="1:9" ht="37.200000000000003" customHeight="1" x14ac:dyDescent="0.3">
      <c r="A25" s="3" t="s">
        <v>20</v>
      </c>
      <c r="B25" s="15">
        <f>B26</f>
        <v>332</v>
      </c>
      <c r="C25" s="15">
        <f>B25/B42*100</f>
        <v>0.16424260413574748</v>
      </c>
      <c r="D25" s="15">
        <f>D26</f>
        <v>0</v>
      </c>
      <c r="E25" s="15">
        <f>D25/D42*100</f>
        <v>0</v>
      </c>
      <c r="F25" s="15">
        <f>F26</f>
        <v>0</v>
      </c>
      <c r="G25" s="10">
        <f>F25/F42*100</f>
        <v>0</v>
      </c>
      <c r="H25" s="10"/>
      <c r="I25" s="10" t="e">
        <f t="shared" si="2"/>
        <v>#DIV/0!</v>
      </c>
    </row>
    <row r="26" spans="1:9" ht="39" customHeight="1" x14ac:dyDescent="0.3">
      <c r="A26" s="3" t="s">
        <v>21</v>
      </c>
      <c r="B26" s="15">
        <v>332</v>
      </c>
      <c r="C26" s="15">
        <f>B26/B42*100</f>
        <v>0.16424260413574748</v>
      </c>
      <c r="D26" s="15">
        <v>0</v>
      </c>
      <c r="E26" s="15">
        <f>D26/D42*100</f>
        <v>0</v>
      </c>
      <c r="F26" s="15">
        <v>0</v>
      </c>
      <c r="G26" s="10">
        <f>F26/F42*100</f>
        <v>0</v>
      </c>
      <c r="H26" s="10"/>
      <c r="I26" s="10" t="e">
        <f t="shared" si="2"/>
        <v>#DIV/0!</v>
      </c>
    </row>
    <row r="27" spans="1:9" ht="51.75" customHeight="1" x14ac:dyDescent="0.3">
      <c r="A27" s="3" t="s">
        <v>22</v>
      </c>
      <c r="B27" s="15">
        <v>3775</v>
      </c>
      <c r="C27" s="15">
        <f>B27/B42*100</f>
        <v>1.8675175620856834</v>
      </c>
      <c r="D27" s="15">
        <v>13130</v>
      </c>
      <c r="E27" s="15">
        <f>D27/D42*100</f>
        <v>1.2959206726785673</v>
      </c>
      <c r="F27" s="15">
        <v>4811.5</v>
      </c>
      <c r="G27" s="10">
        <f>F27/F42*100</f>
        <v>2.2285295317795306</v>
      </c>
      <c r="H27" s="10">
        <f t="shared" si="1"/>
        <v>27.456953642384093</v>
      </c>
      <c r="I27" s="10">
        <f t="shared" si="2"/>
        <v>36.645087585681644</v>
      </c>
    </row>
    <row r="28" spans="1:9" ht="39" customHeight="1" x14ac:dyDescent="0.3">
      <c r="A28" s="3" t="s">
        <v>23</v>
      </c>
      <c r="B28" s="15">
        <v>8989</v>
      </c>
      <c r="C28" s="15">
        <f>B28/B42*100</f>
        <v>4.4469179776392602</v>
      </c>
      <c r="D28" s="15">
        <v>16381.2</v>
      </c>
      <c r="E28" s="15">
        <f>D28/D42*100</f>
        <v>1.6168115554670335</v>
      </c>
      <c r="F28" s="15">
        <v>1437.3</v>
      </c>
      <c r="G28" s="10">
        <f>F28/F42*100</f>
        <v>0.66571038055216014</v>
      </c>
      <c r="H28" s="10">
        <f t="shared" si="1"/>
        <v>-84.010457225497831</v>
      </c>
      <c r="I28" s="10">
        <f t="shared" si="2"/>
        <v>8.7740824847996475</v>
      </c>
    </row>
    <row r="29" spans="1:9" ht="26.25" customHeight="1" x14ac:dyDescent="0.3">
      <c r="A29" s="3" t="s">
        <v>24</v>
      </c>
      <c r="B29" s="15">
        <v>196</v>
      </c>
      <c r="C29" s="15">
        <f>B29/B42*100</f>
        <v>9.6962501236766585E-2</v>
      </c>
      <c r="D29" s="15">
        <v>2630.2</v>
      </c>
      <c r="E29" s="15">
        <f>D29/D42*100</f>
        <v>0.25959867123222902</v>
      </c>
      <c r="F29" s="15">
        <v>2033.8</v>
      </c>
      <c r="G29" s="10">
        <f>F29/F42*100</f>
        <v>0.94198968341124567</v>
      </c>
      <c r="H29" s="10">
        <f t="shared" si="1"/>
        <v>937.65306122448965</v>
      </c>
      <c r="I29" s="10">
        <f t="shared" si="2"/>
        <v>77.324918257166757</v>
      </c>
    </row>
    <row r="30" spans="1:9" ht="26.25" customHeight="1" x14ac:dyDescent="0.3">
      <c r="A30" s="3" t="s">
        <v>25</v>
      </c>
      <c r="B30" s="15">
        <v>52</v>
      </c>
      <c r="C30" s="15">
        <f>B30/B42*100</f>
        <v>2.5724745226080932E-2</v>
      </c>
      <c r="D30" s="15">
        <v>155.6</v>
      </c>
      <c r="E30" s="15">
        <f>D30/D42*100</f>
        <v>1.5357597613768854E-2</v>
      </c>
      <c r="F30" s="15">
        <v>29.7</v>
      </c>
      <c r="G30" s="10">
        <f>F30/F42*100</f>
        <v>1.3756069228692101E-2</v>
      </c>
      <c r="H30" s="10">
        <f t="shared" si="1"/>
        <v>-42.884615384615387</v>
      </c>
      <c r="I30" s="10">
        <f t="shared" si="2"/>
        <v>19.087403598971722</v>
      </c>
    </row>
    <row r="31" spans="1:9" ht="26.25" customHeight="1" x14ac:dyDescent="0.3">
      <c r="A31" s="3" t="s">
        <v>26</v>
      </c>
      <c r="B31" s="15">
        <f t="shared" ref="B31" si="3">B32+B39+B40+B41</f>
        <v>132894</v>
      </c>
      <c r="C31" s="15">
        <f>B31/B42*100</f>
        <v>65.743544078361523</v>
      </c>
      <c r="D31" s="15">
        <f>D32+D39+D40+D41</f>
        <v>761040.1</v>
      </c>
      <c r="E31" s="15">
        <f>D31/D42*100</f>
        <v>75.114059278550201</v>
      </c>
      <c r="F31" s="15">
        <f t="shared" ref="F31" si="4">F32+F39+F40+F41</f>
        <v>142938.4</v>
      </c>
      <c r="G31" s="10">
        <f>F31/F42*100</f>
        <v>66.204394809376538</v>
      </c>
      <c r="H31" s="10">
        <f t="shared" si="1"/>
        <v>7.5582042831128433</v>
      </c>
      <c r="I31" s="10">
        <f t="shared" si="2"/>
        <v>18.781980082258478</v>
      </c>
    </row>
    <row r="32" spans="1:9" ht="64.5" customHeight="1" x14ac:dyDescent="0.3">
      <c r="A32" s="3" t="s">
        <v>27</v>
      </c>
      <c r="B32" s="15">
        <f t="shared" ref="B32" si="5">B33+B36+B37+B38</f>
        <v>132937</v>
      </c>
      <c r="C32" s="15">
        <f>B32/B42*100</f>
        <v>65.764816463836937</v>
      </c>
      <c r="D32" s="15">
        <f>D33+D36+D37+D38</f>
        <v>760850.1</v>
      </c>
      <c r="E32" s="15">
        <f>D32/D42*100</f>
        <v>75.095306427993535</v>
      </c>
      <c r="F32" s="15">
        <f t="shared" ref="F32" si="6">F33+F36+F37+F38</f>
        <v>142656.1</v>
      </c>
      <c r="G32" s="10">
        <f>F32/F42*100</f>
        <v>66.073642676606852</v>
      </c>
      <c r="H32" s="10">
        <f t="shared" si="1"/>
        <v>7.3110571172811234</v>
      </c>
      <c r="I32" s="10">
        <f t="shared" si="2"/>
        <v>18.749567096067938</v>
      </c>
    </row>
    <row r="33" spans="1:9" ht="39" customHeight="1" x14ac:dyDescent="0.3">
      <c r="A33" s="3" t="s">
        <v>28</v>
      </c>
      <c r="B33" s="15">
        <f>B34+B35</f>
        <v>24113</v>
      </c>
      <c r="C33" s="15">
        <f>B33/B42*100</f>
        <v>11.928861185317107</v>
      </c>
      <c r="D33" s="15">
        <f>D34+D35</f>
        <v>73881</v>
      </c>
      <c r="E33" s="15">
        <f>D33/D42*100</f>
        <v>7.2919965893499787</v>
      </c>
      <c r="F33" s="15">
        <f>F34+F35</f>
        <v>24627.200000000001</v>
      </c>
      <c r="G33" s="10">
        <f>F33/F42*100</f>
        <v>11.40651407773893</v>
      </c>
      <c r="H33" s="10">
        <f t="shared" si="1"/>
        <v>2.1324596690581927</v>
      </c>
      <c r="I33" s="10">
        <f t="shared" si="2"/>
        <v>33.333604038927469</v>
      </c>
    </row>
    <row r="34" spans="1:9" ht="39" customHeight="1" x14ac:dyDescent="0.3">
      <c r="A34" s="3" t="s">
        <v>29</v>
      </c>
      <c r="B34" s="15">
        <v>24113</v>
      </c>
      <c r="C34" s="15">
        <f>B34/B42*100</f>
        <v>11.928861185317107</v>
      </c>
      <c r="D34" s="15">
        <v>73881</v>
      </c>
      <c r="E34" s="15">
        <f>D34/D42*100</f>
        <v>7.2919965893499787</v>
      </c>
      <c r="F34" s="15">
        <v>24627.200000000001</v>
      </c>
      <c r="G34" s="10">
        <f>F34/F42*100</f>
        <v>11.40651407773893</v>
      </c>
      <c r="H34" s="10">
        <f t="shared" si="1"/>
        <v>2.1324596690581927</v>
      </c>
      <c r="I34" s="10">
        <f t="shared" si="2"/>
        <v>33.333604038927469</v>
      </c>
    </row>
    <row r="35" spans="1:9" ht="38.25" customHeight="1" x14ac:dyDescent="0.3">
      <c r="A35" s="19" t="s">
        <v>108</v>
      </c>
      <c r="B35" s="15">
        <v>0</v>
      </c>
      <c r="C35" s="15">
        <f>B35/B42*100</f>
        <v>0</v>
      </c>
      <c r="D35" s="15">
        <v>0</v>
      </c>
      <c r="E35" s="15">
        <f>D35/D42*100</f>
        <v>0</v>
      </c>
      <c r="F35" s="15">
        <v>0</v>
      </c>
      <c r="G35" s="10">
        <f>F35/F42*100</f>
        <v>0</v>
      </c>
      <c r="H35" s="10"/>
      <c r="I35" s="10"/>
    </row>
    <row r="36" spans="1:9" ht="39" customHeight="1" x14ac:dyDescent="0.3">
      <c r="A36" s="18" t="s">
        <v>109</v>
      </c>
      <c r="B36" s="15">
        <v>14177</v>
      </c>
      <c r="C36" s="15">
        <f>B36/B42*100</f>
        <v>7.0134560205797962</v>
      </c>
      <c r="D36" s="15">
        <v>331450.2</v>
      </c>
      <c r="E36" s="15">
        <f>D36/D42*100</f>
        <v>32.713874039866383</v>
      </c>
      <c r="F36" s="15">
        <v>8211.7000000000007</v>
      </c>
      <c r="G36" s="10">
        <f>F36/F42*100</f>
        <v>3.8033910331734324</v>
      </c>
      <c r="H36" s="10"/>
      <c r="I36" s="10">
        <f t="shared" si="2"/>
        <v>2.4775064247962444</v>
      </c>
    </row>
    <row r="37" spans="1:9" ht="39" customHeight="1" x14ac:dyDescent="0.3">
      <c r="A37" s="18" t="s">
        <v>110</v>
      </c>
      <c r="B37" s="15">
        <v>89037</v>
      </c>
      <c r="C37" s="15">
        <f>B37/B42*100</f>
        <v>44.047195013357076</v>
      </c>
      <c r="D37" s="15">
        <v>320958.8</v>
      </c>
      <c r="E37" s="15">
        <f>D37/D42*100</f>
        <v>31.678381111813081</v>
      </c>
      <c r="F37" s="15">
        <v>103525.5</v>
      </c>
      <c r="G37" s="10">
        <f>F37/F42*100</f>
        <v>47.94962777558802</v>
      </c>
      <c r="H37" s="10">
        <f t="shared" si="1"/>
        <v>16.272448532632495</v>
      </c>
      <c r="I37" s="10">
        <f t="shared" si="2"/>
        <v>32.255074483080072</v>
      </c>
    </row>
    <row r="38" spans="1:9" ht="26.25" customHeight="1" x14ac:dyDescent="0.3">
      <c r="A38" s="3" t="s">
        <v>30</v>
      </c>
      <c r="B38" s="15">
        <v>5610</v>
      </c>
      <c r="C38" s="15">
        <f>B38/B42*100</f>
        <v>2.7753042445829621</v>
      </c>
      <c r="D38" s="15">
        <v>34560.1</v>
      </c>
      <c r="E38" s="15">
        <f>D38/D42*100</f>
        <v>3.4110546869640941</v>
      </c>
      <c r="F38" s="15">
        <v>6291.7</v>
      </c>
      <c r="G38" s="10">
        <f>F38/F42*100</f>
        <v>2.9141097901064681</v>
      </c>
      <c r="H38" s="10"/>
      <c r="I38" s="10"/>
    </row>
    <row r="39" spans="1:9" ht="26.25" customHeight="1" x14ac:dyDescent="0.3">
      <c r="A39" s="3" t="s">
        <v>31</v>
      </c>
      <c r="B39" s="15">
        <v>-12</v>
      </c>
      <c r="C39" s="15">
        <f>B39/B42*100</f>
        <v>-5.9364796675571386E-3</v>
      </c>
      <c r="D39" s="15">
        <v>300</v>
      </c>
      <c r="E39" s="15">
        <f>D39/D42*100</f>
        <v>2.9609764036829415E-2</v>
      </c>
      <c r="F39" s="15">
        <v>300</v>
      </c>
      <c r="G39" s="10">
        <f>F39/F42*100</f>
        <v>0.13895019422921315</v>
      </c>
      <c r="H39" s="10"/>
      <c r="I39" s="10"/>
    </row>
    <row r="40" spans="1:9" ht="64.5" customHeight="1" x14ac:dyDescent="0.3">
      <c r="A40" s="3" t="s">
        <v>32</v>
      </c>
      <c r="B40" s="15">
        <v>0</v>
      </c>
      <c r="C40" s="15">
        <f>B40/B42*100</f>
        <v>0</v>
      </c>
      <c r="D40" s="15">
        <v>0</v>
      </c>
      <c r="E40" s="15">
        <f>D40/D42*100</f>
        <v>0</v>
      </c>
      <c r="F40" s="15">
        <v>14</v>
      </c>
      <c r="G40" s="10">
        <f>F40/F42*100</f>
        <v>6.48434239736328E-3</v>
      </c>
      <c r="H40" s="10"/>
      <c r="I40" s="10"/>
    </row>
    <row r="41" spans="1:9" ht="39" customHeight="1" x14ac:dyDescent="0.3">
      <c r="A41" s="3" t="s">
        <v>33</v>
      </c>
      <c r="B41" s="15">
        <v>-31</v>
      </c>
      <c r="C41" s="15">
        <f>B41/B42*100</f>
        <v>-1.5335905807855942E-2</v>
      </c>
      <c r="D41" s="15">
        <v>-110</v>
      </c>
      <c r="E41" s="15">
        <f>D41/D42*100</f>
        <v>-1.0856913480170784E-2</v>
      </c>
      <c r="F41" s="15">
        <v>-31.7</v>
      </c>
      <c r="G41" s="10">
        <f>F41/F42*100</f>
        <v>-1.4682403856886857E-2</v>
      </c>
      <c r="H41" s="10">
        <f t="shared" si="1"/>
        <v>2.2580645161290249</v>
      </c>
      <c r="I41" s="10">
        <f t="shared" si="2"/>
        <v>28.818181818181817</v>
      </c>
    </row>
    <row r="42" spans="1:9" s="14" customFormat="1" ht="15" customHeight="1" x14ac:dyDescent="0.3">
      <c r="A42" s="12" t="s">
        <v>34</v>
      </c>
      <c r="B42" s="16">
        <f>B8+B31</f>
        <v>202140</v>
      </c>
      <c r="C42" s="13">
        <f>C31+C8</f>
        <v>100</v>
      </c>
      <c r="D42" s="16">
        <f>D8+D31</f>
        <v>1013179.3</v>
      </c>
      <c r="E42" s="16">
        <f>SUM(E8,E31)</f>
        <v>100</v>
      </c>
      <c r="F42" s="16">
        <f>F8+F31</f>
        <v>215904.7</v>
      </c>
      <c r="G42" s="13">
        <f>G31+G8</f>
        <v>100</v>
      </c>
      <c r="H42" s="10">
        <f t="shared" si="1"/>
        <v>6.8094884733353069</v>
      </c>
      <c r="I42" s="10">
        <f t="shared" si="2"/>
        <v>21.309624071474811</v>
      </c>
    </row>
    <row r="43" spans="1:9" ht="26.25" customHeight="1" x14ac:dyDescent="0.3">
      <c r="A43" s="3" t="s">
        <v>35</v>
      </c>
      <c r="B43" s="17">
        <f>SUM(B44:B49)</f>
        <v>12266.7</v>
      </c>
      <c r="C43" s="9">
        <f>B43/B88*100</f>
        <v>9.2252884524269696</v>
      </c>
      <c r="D43" s="17">
        <f>SUM(D44:D49)</f>
        <v>112330</v>
      </c>
      <c r="E43" s="9">
        <f>D43/D88*100</f>
        <v>10.502296424862349</v>
      </c>
      <c r="F43" s="17">
        <f>SUM(F44:F49)</f>
        <v>20783.099999999999</v>
      </c>
      <c r="G43" s="9">
        <f>F43/F88*100</f>
        <v>13.145673833511282</v>
      </c>
      <c r="H43" s="9">
        <f>F43/B43*100-100</f>
        <v>69.426985252757447</v>
      </c>
      <c r="I43" s="10">
        <f t="shared" ref="I43:I73" si="7">F43/D43*100</f>
        <v>18.501824979969729</v>
      </c>
    </row>
    <row r="44" spans="1:9" ht="78" customHeight="1" x14ac:dyDescent="0.3">
      <c r="A44" s="3" t="s">
        <v>36</v>
      </c>
      <c r="B44" s="17">
        <v>47.8</v>
      </c>
      <c r="C44" s="9">
        <f>B44/B88*100</f>
        <v>3.5948444816128966E-2</v>
      </c>
      <c r="D44" s="17">
        <v>574</v>
      </c>
      <c r="E44" s="9">
        <f>D44/D88*100</f>
        <v>5.3666145712374144E-2</v>
      </c>
      <c r="F44" s="17">
        <v>95.6</v>
      </c>
      <c r="G44" s="9">
        <f>F44/F88*100</f>
        <v>6.046867014466939E-2</v>
      </c>
      <c r="H44" s="9">
        <f>F44/B44*100-100</f>
        <v>100</v>
      </c>
      <c r="I44" s="10">
        <f t="shared" si="7"/>
        <v>16.655052264808361</v>
      </c>
    </row>
    <row r="45" spans="1:9" ht="111.75" customHeight="1" x14ac:dyDescent="0.3">
      <c r="A45" s="3" t="s">
        <v>37</v>
      </c>
      <c r="B45" s="17">
        <v>4073.4</v>
      </c>
      <c r="C45" s="9">
        <f>B45/B88*100</f>
        <v>3.0634392283267724</v>
      </c>
      <c r="D45" s="17">
        <v>32457.1</v>
      </c>
      <c r="E45" s="9">
        <f>D45/D88*100</f>
        <v>3.0345774529635867</v>
      </c>
      <c r="F45" s="17">
        <v>5680.7</v>
      </c>
      <c r="G45" s="9">
        <f>F45/F88*100</f>
        <v>3.5931419925818351</v>
      </c>
      <c r="H45" s="9">
        <f>F45/B45*100-100</f>
        <v>39.458437668777918</v>
      </c>
      <c r="I45" s="10">
        <f t="shared" si="7"/>
        <v>17.502179800413469</v>
      </c>
    </row>
    <row r="46" spans="1:9" ht="15" customHeight="1" x14ac:dyDescent="0.3">
      <c r="A46" s="3" t="s">
        <v>38</v>
      </c>
      <c r="B46" s="17">
        <v>0</v>
      </c>
      <c r="C46" s="9">
        <f>B46/B88*100</f>
        <v>0</v>
      </c>
      <c r="D46" s="17">
        <v>17.899999999999999</v>
      </c>
      <c r="E46" s="9">
        <f>D46/D88*100</f>
        <v>1.6735609899851866E-3</v>
      </c>
      <c r="F46" s="17">
        <v>0</v>
      </c>
      <c r="G46" s="9">
        <f>F46/F88*100</f>
        <v>0</v>
      </c>
      <c r="H46" s="9" t="e">
        <f t="shared" ref="H46:H48" si="8">F46/B46*100-100</f>
        <v>#DIV/0!</v>
      </c>
      <c r="I46" s="10">
        <f t="shared" si="7"/>
        <v>0</v>
      </c>
    </row>
    <row r="47" spans="1:9" ht="64.5" customHeight="1" x14ac:dyDescent="0.3">
      <c r="A47" s="3" t="s">
        <v>39</v>
      </c>
      <c r="B47" s="17">
        <v>1760.7</v>
      </c>
      <c r="C47" s="9">
        <f>B47/B88*100</f>
        <v>1.3241511880284158</v>
      </c>
      <c r="D47" s="17">
        <v>11203.7</v>
      </c>
      <c r="E47" s="9">
        <f>D47/D88*100</f>
        <v>1.0474902381841922</v>
      </c>
      <c r="F47" s="17">
        <v>2119.9</v>
      </c>
      <c r="G47" s="9">
        <f>F47/F88*100</f>
        <v>1.34087378493394</v>
      </c>
      <c r="H47" s="9">
        <f t="shared" si="8"/>
        <v>20.400976884193781</v>
      </c>
      <c r="I47" s="10">
        <f t="shared" si="7"/>
        <v>18.921427742620743</v>
      </c>
    </row>
    <row r="48" spans="1:9" ht="15" customHeight="1" x14ac:dyDescent="0.3">
      <c r="A48" s="3" t="s">
        <v>40</v>
      </c>
      <c r="B48" s="17">
        <v>0</v>
      </c>
      <c r="C48" s="9">
        <f>B48/B88*100</f>
        <v>0</v>
      </c>
      <c r="D48" s="17">
        <v>500</v>
      </c>
      <c r="E48" s="9">
        <f>D48/D88*100</f>
        <v>4.6747513686737067E-2</v>
      </c>
      <c r="F48" s="17">
        <v>0</v>
      </c>
      <c r="G48" s="9">
        <f>F48/F88*100</f>
        <v>0</v>
      </c>
      <c r="H48" s="9" t="e">
        <f t="shared" si="8"/>
        <v>#DIV/0!</v>
      </c>
      <c r="I48" s="10">
        <f t="shared" si="7"/>
        <v>0</v>
      </c>
    </row>
    <row r="49" spans="1:9" ht="26.25" customHeight="1" x14ac:dyDescent="0.3">
      <c r="A49" s="3" t="s">
        <v>41</v>
      </c>
      <c r="B49" s="17">
        <v>6384.8</v>
      </c>
      <c r="C49" s="9">
        <f>B49/B88*100</f>
        <v>4.8017495912556534</v>
      </c>
      <c r="D49" s="17">
        <v>67577.3</v>
      </c>
      <c r="E49" s="9">
        <f>D49/D88*100</f>
        <v>6.3181415133254735</v>
      </c>
      <c r="F49" s="17">
        <v>12886.9</v>
      </c>
      <c r="G49" s="9">
        <f>F49/F88*100</f>
        <v>8.151189385850838</v>
      </c>
      <c r="H49" s="9">
        <f>F49/B49*100-100</f>
        <v>101.83717579250717</v>
      </c>
      <c r="I49" s="10">
        <f t="shared" si="7"/>
        <v>19.069865176619956</v>
      </c>
    </row>
    <row r="50" spans="1:9" ht="15" customHeight="1" x14ac:dyDescent="0.3">
      <c r="A50" s="3" t="s">
        <v>42</v>
      </c>
      <c r="B50" s="17">
        <f>B51</f>
        <v>551.9</v>
      </c>
      <c r="C50" s="9">
        <f>B50/B88*100</f>
        <v>0.415061646318443</v>
      </c>
      <c r="D50" s="17">
        <f>D51</f>
        <v>3075.8</v>
      </c>
      <c r="E50" s="9">
        <f>D50/D88*100</f>
        <v>0.28757200519533177</v>
      </c>
      <c r="F50" s="17">
        <f>F51</f>
        <v>769</v>
      </c>
      <c r="G50" s="9">
        <f>F50/F88*100</f>
        <v>0.48640593453191172</v>
      </c>
      <c r="H50" s="9">
        <f>F50/B50*100-100</f>
        <v>39.336836383402783</v>
      </c>
      <c r="I50" s="10">
        <f t="shared" si="7"/>
        <v>25.001625593341569</v>
      </c>
    </row>
    <row r="51" spans="1:9" ht="26.25" customHeight="1" x14ac:dyDescent="0.3">
      <c r="A51" s="3" t="s">
        <v>43</v>
      </c>
      <c r="B51" s="17">
        <v>551.9</v>
      </c>
      <c r="C51" s="9">
        <f>B51/B88*100</f>
        <v>0.415061646318443</v>
      </c>
      <c r="D51" s="17">
        <v>3075.8</v>
      </c>
      <c r="E51" s="9">
        <f>D51/D88*100</f>
        <v>0.28757200519533177</v>
      </c>
      <c r="F51" s="17">
        <v>769</v>
      </c>
      <c r="G51" s="9">
        <f>F51/F88*100</f>
        <v>0.48640593453191172</v>
      </c>
      <c r="H51" s="9">
        <f t="shared" ref="H51:H101" si="9">F51/B51*100-100</f>
        <v>39.336836383402783</v>
      </c>
      <c r="I51" s="10">
        <f t="shared" si="7"/>
        <v>25.001625593341569</v>
      </c>
    </row>
    <row r="52" spans="1:9" ht="51.75" customHeight="1" x14ac:dyDescent="0.3">
      <c r="A52" s="3" t="s">
        <v>44</v>
      </c>
      <c r="B52" s="17">
        <f>B54</f>
        <v>160.80000000000001</v>
      </c>
      <c r="C52" s="9">
        <f>B52/B88*100</f>
        <v>0.12093117000906983</v>
      </c>
      <c r="D52" s="17">
        <f>SUM(D53:D55)</f>
        <v>6.8</v>
      </c>
      <c r="E52" s="9">
        <f>D52/D88*100</f>
        <v>6.3576618613962396E-4</v>
      </c>
      <c r="F52" s="17">
        <f>SUM(F53:F55)</f>
        <v>0</v>
      </c>
      <c r="G52" s="9">
        <f>F52/F88*100</f>
        <v>0</v>
      </c>
      <c r="H52" s="9">
        <f t="shared" si="9"/>
        <v>-100</v>
      </c>
      <c r="I52" s="10">
        <f t="shared" si="7"/>
        <v>0</v>
      </c>
    </row>
    <row r="53" spans="1:9" ht="20.25" hidden="1" customHeight="1" x14ac:dyDescent="0.3">
      <c r="A53" s="3" t="s">
        <v>111</v>
      </c>
      <c r="B53" s="17">
        <v>0</v>
      </c>
      <c r="C53" s="9">
        <f>B53/B88*100</f>
        <v>0</v>
      </c>
      <c r="D53" s="17">
        <v>0</v>
      </c>
      <c r="E53" s="9">
        <f>D53/D88*100</f>
        <v>0</v>
      </c>
      <c r="F53" s="17">
        <v>0</v>
      </c>
      <c r="G53" s="9">
        <f>F53/F88*100</f>
        <v>0</v>
      </c>
      <c r="H53" s="9" t="e">
        <f t="shared" si="9"/>
        <v>#DIV/0!</v>
      </c>
      <c r="I53" s="10" t="e">
        <f t="shared" si="7"/>
        <v>#DIV/0!</v>
      </c>
    </row>
    <row r="54" spans="1:9" ht="66" customHeight="1" x14ac:dyDescent="0.3">
      <c r="A54" s="3" t="s">
        <v>102</v>
      </c>
      <c r="B54" s="17">
        <v>160.80000000000001</v>
      </c>
      <c r="C54" s="9">
        <f>B54/B88*100</f>
        <v>0.12093117000906983</v>
      </c>
      <c r="D54" s="17">
        <v>0</v>
      </c>
      <c r="E54" s="9">
        <f>D54/D88*100</f>
        <v>0</v>
      </c>
      <c r="F54" s="17">
        <v>0</v>
      </c>
      <c r="G54" s="9">
        <f>F54/F88*100</f>
        <v>0</v>
      </c>
      <c r="H54" s="9">
        <f t="shared" si="9"/>
        <v>-100</v>
      </c>
      <c r="I54" s="10" t="e">
        <f t="shared" si="7"/>
        <v>#DIV/0!</v>
      </c>
    </row>
    <row r="55" spans="1:9" ht="54.75" customHeight="1" x14ac:dyDescent="0.3">
      <c r="A55" s="3" t="s">
        <v>112</v>
      </c>
      <c r="B55" s="17">
        <v>0</v>
      </c>
      <c r="C55" s="9">
        <f>B55/B88*100</f>
        <v>0</v>
      </c>
      <c r="D55" s="17">
        <v>6.8</v>
      </c>
      <c r="E55" s="9">
        <f>D55/D88*100</f>
        <v>6.3576618613962396E-4</v>
      </c>
      <c r="F55" s="17">
        <v>0</v>
      </c>
      <c r="G55" s="9">
        <f>F55/F88*100</f>
        <v>0</v>
      </c>
      <c r="H55" s="9" t="e">
        <f t="shared" si="9"/>
        <v>#DIV/0!</v>
      </c>
      <c r="I55" s="10">
        <f t="shared" si="7"/>
        <v>0</v>
      </c>
    </row>
    <row r="56" spans="1:9" ht="26.25" customHeight="1" x14ac:dyDescent="0.3">
      <c r="A56" s="3" t="s">
        <v>45</v>
      </c>
      <c r="B56" s="17">
        <f>SUM(B57:B59)</f>
        <v>1176.5</v>
      </c>
      <c r="C56" s="9">
        <f>B56/B88*100</f>
        <v>0.88479801937606117</v>
      </c>
      <c r="D56" s="17">
        <f>SUM(D57:D59)</f>
        <v>43884.899999999994</v>
      </c>
      <c r="E56" s="9">
        <f>D56/D88*100</f>
        <v>4.1030199267821743</v>
      </c>
      <c r="F56" s="17">
        <f>SUM(F57:F59)</f>
        <v>1456.3</v>
      </c>
      <c r="G56" s="9">
        <f>F56/F88*100</f>
        <v>0.92113519175399616</v>
      </c>
      <c r="H56" s="9">
        <f t="shared" si="9"/>
        <v>23.782405439864007</v>
      </c>
      <c r="I56" s="10">
        <f t="shared" si="7"/>
        <v>3.3184534999510089</v>
      </c>
    </row>
    <row r="57" spans="1:9" ht="26.25" customHeight="1" x14ac:dyDescent="0.3">
      <c r="A57" s="3" t="s">
        <v>46</v>
      </c>
      <c r="B57" s="17">
        <v>0</v>
      </c>
      <c r="C57" s="9">
        <f>B57/B88*100</f>
        <v>0</v>
      </c>
      <c r="D57" s="17">
        <v>730.7</v>
      </c>
      <c r="E57" s="9">
        <f>D57/D88*100</f>
        <v>6.831681650179755E-2</v>
      </c>
      <c r="F57" s="17">
        <v>0</v>
      </c>
      <c r="G57" s="9">
        <f>F57/F88*100</f>
        <v>0</v>
      </c>
      <c r="H57" s="9" t="e">
        <f t="shared" si="9"/>
        <v>#DIV/0!</v>
      </c>
      <c r="I57" s="10">
        <f t="shared" si="7"/>
        <v>0</v>
      </c>
    </row>
    <row r="58" spans="1:9" ht="26.25" customHeight="1" x14ac:dyDescent="0.3">
      <c r="A58" s="3" t="s">
        <v>47</v>
      </c>
      <c r="B58" s="17">
        <v>1083</v>
      </c>
      <c r="C58" s="9">
        <f>B58/B88*100</f>
        <v>0.81448045472526509</v>
      </c>
      <c r="D58" s="17">
        <v>42554.2</v>
      </c>
      <c r="E58" s="9">
        <f>D58/D88*100</f>
        <v>3.9786060938562926</v>
      </c>
      <c r="F58" s="17">
        <v>1366.3</v>
      </c>
      <c r="G58" s="9">
        <f>F58/F88*100</f>
        <v>0.86420861944206895</v>
      </c>
      <c r="H58" s="9">
        <f t="shared" si="9"/>
        <v>26.158818097876264</v>
      </c>
      <c r="I58" s="10">
        <f t="shared" si="7"/>
        <v>3.2107289057249342</v>
      </c>
    </row>
    <row r="59" spans="1:9" ht="26.25" customHeight="1" x14ac:dyDescent="0.3">
      <c r="A59" s="3" t="s">
        <v>48</v>
      </c>
      <c r="B59" s="17">
        <v>93.5</v>
      </c>
      <c r="C59" s="9">
        <f>B59/B88*100</f>
        <v>7.0317564650796194E-2</v>
      </c>
      <c r="D59" s="17">
        <v>600</v>
      </c>
      <c r="E59" s="9">
        <f>D59/D88*100</f>
        <v>5.6097016424084468E-2</v>
      </c>
      <c r="F59" s="17">
        <v>90</v>
      </c>
      <c r="G59" s="9">
        <f>F59/F88*100</f>
        <v>5.6926572311927257E-2</v>
      </c>
      <c r="H59" s="9">
        <f t="shared" si="9"/>
        <v>-3.7433155080213965</v>
      </c>
      <c r="I59" s="10">
        <f t="shared" si="7"/>
        <v>15</v>
      </c>
    </row>
    <row r="60" spans="1:9" ht="26.25" customHeight="1" x14ac:dyDescent="0.3">
      <c r="A60" s="3" t="s">
        <v>49</v>
      </c>
      <c r="B60" s="17">
        <f>SUM(B61:B63)</f>
        <v>1616</v>
      </c>
      <c r="C60" s="9">
        <f>B60/B88*100</f>
        <v>1.2153281762105526</v>
      </c>
      <c r="D60" s="17">
        <f>SUM(D61:D63)</f>
        <v>164292.9</v>
      </c>
      <c r="E60" s="9">
        <f>D60/D88*100</f>
        <v>15.360569182767447</v>
      </c>
      <c r="F60" s="17">
        <f>SUM(F61:F63)</f>
        <v>2635.3</v>
      </c>
      <c r="G60" s="9">
        <f>F60/F88*100</f>
        <v>1.6668732890402433</v>
      </c>
      <c r="H60" s="9">
        <f t="shared" si="9"/>
        <v>63.075495049504951</v>
      </c>
      <c r="I60" s="10">
        <f t="shared" si="7"/>
        <v>1.6040254934936327</v>
      </c>
    </row>
    <row r="61" spans="1:9" ht="15" customHeight="1" x14ac:dyDescent="0.3">
      <c r="A61" s="3" t="s">
        <v>50</v>
      </c>
      <c r="B61" s="17">
        <v>540</v>
      </c>
      <c r="C61" s="9">
        <f>B61/B88*100</f>
        <v>0.40611213809015984</v>
      </c>
      <c r="D61" s="17">
        <v>10889.5</v>
      </c>
      <c r="E61" s="9">
        <f>D61/D88*100</f>
        <v>1.0181141005834464</v>
      </c>
      <c r="F61" s="17">
        <v>652.29999999999995</v>
      </c>
      <c r="G61" s="9">
        <f>F61/F88*100</f>
        <v>0.4125911457674461</v>
      </c>
      <c r="H61" s="9">
        <f t="shared" si="9"/>
        <v>20.796296296296291</v>
      </c>
      <c r="I61" s="10">
        <f t="shared" si="7"/>
        <v>5.9901740208457683</v>
      </c>
    </row>
    <row r="62" spans="1:9" ht="15" customHeight="1" x14ac:dyDescent="0.3">
      <c r="A62" s="3" t="s">
        <v>51</v>
      </c>
      <c r="B62" s="17">
        <v>449.9</v>
      </c>
      <c r="C62" s="9">
        <f>B62/B88*100</f>
        <v>0.33835157579030167</v>
      </c>
      <c r="D62" s="17">
        <v>143081.1</v>
      </c>
      <c r="E62" s="9">
        <f>D62/D88*100</f>
        <v>13.377371361126789</v>
      </c>
      <c r="F62" s="17">
        <v>823.3</v>
      </c>
      <c r="G62" s="9">
        <f>F62/F88*100</f>
        <v>0.52075163316010786</v>
      </c>
      <c r="H62" s="9">
        <f t="shared" si="9"/>
        <v>82.996221382529455</v>
      </c>
      <c r="I62" s="10">
        <f t="shared" si="7"/>
        <v>0.57540793298346171</v>
      </c>
    </row>
    <row r="63" spans="1:9" ht="15" customHeight="1" x14ac:dyDescent="0.3">
      <c r="A63" s="3" t="s">
        <v>52</v>
      </c>
      <c r="B63" s="17">
        <v>626.1</v>
      </c>
      <c r="C63" s="9">
        <f>B63/B88*100</f>
        <v>0.47086446233009099</v>
      </c>
      <c r="D63" s="17">
        <v>10322.299999999999</v>
      </c>
      <c r="E63" s="9">
        <f>D63/D88*100</f>
        <v>0.96508372105721196</v>
      </c>
      <c r="F63" s="17">
        <v>1159.7</v>
      </c>
      <c r="G63" s="9">
        <f>F63/F88*100</f>
        <v>0.73353051011268933</v>
      </c>
      <c r="H63" s="9">
        <f t="shared" si="9"/>
        <v>85.226002236064545</v>
      </c>
      <c r="I63" s="10">
        <f t="shared" si="7"/>
        <v>11.234899198821969</v>
      </c>
    </row>
    <row r="64" spans="1:9" ht="15" customHeight="1" x14ac:dyDescent="0.3">
      <c r="A64" s="3" t="s">
        <v>53</v>
      </c>
      <c r="B64" s="17">
        <f>SUM(B65:B70)</f>
        <v>97776.700000000012</v>
      </c>
      <c r="C64" s="9">
        <f>B64/B88*100</f>
        <v>73.533897578518776</v>
      </c>
      <c r="D64" s="17">
        <f>SUM(D65:D70)</f>
        <v>652782.39999999991</v>
      </c>
      <c r="E64" s="9">
        <f>D64/D88*100</f>
        <v>61.031908356922123</v>
      </c>
      <c r="F64" s="17">
        <f>SUM(F65:F70)</f>
        <v>117324.09999999998</v>
      </c>
      <c r="G64" s="9">
        <f>F64/F88*100</f>
        <v>74.209542917575362</v>
      </c>
      <c r="H64" s="9">
        <f t="shared" si="9"/>
        <v>19.991879455943959</v>
      </c>
      <c r="I64" s="10">
        <f t="shared" si="7"/>
        <v>17.972926353406585</v>
      </c>
    </row>
    <row r="65" spans="1:9" ht="15" customHeight="1" x14ac:dyDescent="0.3">
      <c r="A65" s="3" t="s">
        <v>54</v>
      </c>
      <c r="B65" s="17">
        <v>33665.800000000003</v>
      </c>
      <c r="C65" s="9">
        <f>B65/B88*100</f>
        <v>25.318685219473529</v>
      </c>
      <c r="D65" s="17">
        <v>180892.5</v>
      </c>
      <c r="E65" s="9">
        <f>D65/D88*100</f>
        <v>16.912549239156167</v>
      </c>
      <c r="F65" s="17">
        <v>37080.400000000001</v>
      </c>
      <c r="G65" s="9">
        <f>F65/F88*100</f>
        <v>23.454000799502083</v>
      </c>
      <c r="H65" s="9">
        <f t="shared" si="9"/>
        <v>10.142637335218524</v>
      </c>
      <c r="I65" s="10">
        <f t="shared" si="7"/>
        <v>20.498583412800421</v>
      </c>
    </row>
    <row r="66" spans="1:9" ht="15" customHeight="1" x14ac:dyDescent="0.3">
      <c r="A66" s="3" t="s">
        <v>55</v>
      </c>
      <c r="B66" s="17">
        <v>57675</v>
      </c>
      <c r="C66" s="9">
        <f>B66/B88*100</f>
        <v>43.375032526574017</v>
      </c>
      <c r="D66" s="17">
        <v>422519.1</v>
      </c>
      <c r="E66" s="9">
        <f>D66/D88*100</f>
        <v>39.503434820315647</v>
      </c>
      <c r="F66" s="17">
        <v>71891.399999999994</v>
      </c>
      <c r="G66" s="9">
        <f>F66/F88*100</f>
        <v>45.472566452285413</v>
      </c>
      <c r="H66" s="9">
        <f t="shared" si="9"/>
        <v>24.649154746423903</v>
      </c>
      <c r="I66" s="10">
        <f t="shared" si="7"/>
        <v>17.014946779920717</v>
      </c>
    </row>
    <row r="67" spans="1:9" ht="26.25" customHeight="1" x14ac:dyDescent="0.3">
      <c r="A67" s="3" t="s">
        <v>56</v>
      </c>
      <c r="B67" s="17">
        <v>6405.1</v>
      </c>
      <c r="C67" s="9">
        <f>B67/B88*100</f>
        <v>4.8170163994097832</v>
      </c>
      <c r="D67" s="17">
        <v>47482.6</v>
      </c>
      <c r="E67" s="9">
        <f>D67/D88*100</f>
        <v>4.4393869867637221</v>
      </c>
      <c r="F67" s="17">
        <v>8251.5</v>
      </c>
      <c r="G67" s="9">
        <f>F67/F88*100</f>
        <v>5.2192179047985308</v>
      </c>
      <c r="H67" s="9">
        <f t="shared" si="9"/>
        <v>28.827028461694567</v>
      </c>
      <c r="I67" s="10">
        <f t="shared" si="7"/>
        <v>17.377944762923683</v>
      </c>
    </row>
    <row r="68" spans="1:9" ht="36.75" customHeight="1" x14ac:dyDescent="0.3">
      <c r="A68" s="3" t="s">
        <v>57</v>
      </c>
      <c r="B68" s="17">
        <v>0</v>
      </c>
      <c r="C68" s="9">
        <f>B68/B88*100</f>
        <v>0</v>
      </c>
      <c r="D68" s="17">
        <v>103.2</v>
      </c>
      <c r="E68" s="9">
        <f>D68/D88*100</f>
        <v>9.648686824942531E-3</v>
      </c>
      <c r="F68" s="17">
        <v>7.4</v>
      </c>
      <c r="G68" s="9">
        <f>F68/F88*100</f>
        <v>4.6806292789806853E-3</v>
      </c>
      <c r="H68" s="9" t="e">
        <f t="shared" si="9"/>
        <v>#DIV/0!</v>
      </c>
      <c r="I68" s="10">
        <f t="shared" si="7"/>
        <v>7.170542635658915</v>
      </c>
    </row>
    <row r="69" spans="1:9" ht="15" customHeight="1" x14ac:dyDescent="0.3">
      <c r="A69" s="3" t="s">
        <v>58</v>
      </c>
      <c r="B69" s="17">
        <v>30.8</v>
      </c>
      <c r="C69" s="9">
        <f>B69/B88*100</f>
        <v>2.3163433061438751E-2</v>
      </c>
      <c r="D69" s="17">
        <v>400</v>
      </c>
      <c r="E69" s="9">
        <f>D69/D88*100</f>
        <v>3.7398010949389653E-2</v>
      </c>
      <c r="F69" s="17">
        <v>93.4</v>
      </c>
      <c r="G69" s="9">
        <f>F69/F88*100</f>
        <v>5.9077131710377845E-2</v>
      </c>
      <c r="H69" s="9">
        <f t="shared" si="9"/>
        <v>203.24675324675326</v>
      </c>
      <c r="I69" s="10">
        <f t="shared" si="7"/>
        <v>23.35</v>
      </c>
    </row>
    <row r="70" spans="1:9" ht="26.25" customHeight="1" x14ac:dyDescent="0.3">
      <c r="A70" s="3" t="s">
        <v>59</v>
      </c>
      <c r="B70" s="17">
        <v>0</v>
      </c>
      <c r="C70" s="9">
        <f>B70/B88*100</f>
        <v>0</v>
      </c>
      <c r="D70" s="17">
        <v>1385</v>
      </c>
      <c r="E70" s="9">
        <f>D70/D88*100</f>
        <v>0.12949061291226166</v>
      </c>
      <c r="F70" s="17">
        <v>0</v>
      </c>
      <c r="G70" s="9">
        <f>F70/F88*100</f>
        <v>0</v>
      </c>
      <c r="H70" s="9" t="e">
        <f t="shared" si="9"/>
        <v>#DIV/0!</v>
      </c>
      <c r="I70" s="10">
        <f t="shared" si="7"/>
        <v>0</v>
      </c>
    </row>
    <row r="71" spans="1:9" ht="26.25" customHeight="1" x14ac:dyDescent="0.3">
      <c r="A71" s="3" t="s">
        <v>60</v>
      </c>
      <c r="B71" s="17">
        <f>B72</f>
        <v>4385.3999999999996</v>
      </c>
      <c r="C71" s="9">
        <f>B71/B88*100</f>
        <v>3.2980817970010867</v>
      </c>
      <c r="D71" s="17">
        <f>D72</f>
        <v>19981.7</v>
      </c>
      <c r="E71" s="9">
        <f>D71/D88*100</f>
        <v>1.8681895884685482</v>
      </c>
      <c r="F71" s="17">
        <f>F72</f>
        <v>3709.8</v>
      </c>
      <c r="G71" s="9">
        <f>F71/F88*100</f>
        <v>2.3465133106976417</v>
      </c>
      <c r="H71" s="9">
        <f t="shared" si="9"/>
        <v>-15.405664249555329</v>
      </c>
      <c r="I71" s="10">
        <f t="shared" si="7"/>
        <v>18.565987878909201</v>
      </c>
    </row>
    <row r="72" spans="1:9" ht="15" customHeight="1" x14ac:dyDescent="0.3">
      <c r="A72" s="3" t="s">
        <v>61</v>
      </c>
      <c r="B72" s="17">
        <v>4385.3999999999996</v>
      </c>
      <c r="C72" s="9">
        <f>B72/B88*100</f>
        <v>3.2980817970010867</v>
      </c>
      <c r="D72" s="17">
        <v>19981.7</v>
      </c>
      <c r="E72" s="9">
        <f>D72/D88*100</f>
        <v>1.8681895884685482</v>
      </c>
      <c r="F72" s="17">
        <v>3709.8</v>
      </c>
      <c r="G72" s="9">
        <f>F72/F88*100</f>
        <v>2.3465133106976417</v>
      </c>
      <c r="H72" s="9">
        <f t="shared" si="9"/>
        <v>-15.405664249555329</v>
      </c>
      <c r="I72" s="10">
        <f t="shared" si="7"/>
        <v>18.565987878909201</v>
      </c>
    </row>
    <row r="73" spans="1:9" ht="15" customHeight="1" x14ac:dyDescent="0.3">
      <c r="A73" s="3" t="s">
        <v>62</v>
      </c>
      <c r="B73" s="17">
        <f>SUM(B74:B77)</f>
        <v>7233</v>
      </c>
      <c r="C73" s="9">
        <f>B73/B88*100</f>
        <v>5.4396464718631972</v>
      </c>
      <c r="D73" s="17">
        <f>SUM(D74:D77)</f>
        <v>27400.5</v>
      </c>
      <c r="E73" s="9">
        <f>D73/D88*100</f>
        <v>2.5618104975468778</v>
      </c>
      <c r="F73" s="17">
        <f>SUM(F74:F77)</f>
        <v>3633.1</v>
      </c>
      <c r="G73" s="9">
        <f>F73/F88*100</f>
        <v>2.2979992207384767</v>
      </c>
      <c r="H73" s="9">
        <f t="shared" si="9"/>
        <v>-49.77049633623669</v>
      </c>
      <c r="I73" s="10">
        <f t="shared" si="7"/>
        <v>13.25924709403113</v>
      </c>
    </row>
    <row r="74" spans="1:9" ht="15" customHeight="1" x14ac:dyDescent="0.3">
      <c r="A74" s="3" t="s">
        <v>63</v>
      </c>
      <c r="B74" s="17">
        <v>521.79999999999995</v>
      </c>
      <c r="C74" s="9">
        <f>B74/B88*100</f>
        <v>0.39242465491749151</v>
      </c>
      <c r="D74" s="17">
        <v>2367.3000000000002</v>
      </c>
      <c r="E74" s="9">
        <f>D74/D88*100</f>
        <v>0.2213307783012253</v>
      </c>
      <c r="F74" s="17">
        <v>591.79999999999995</v>
      </c>
      <c r="G74" s="9">
        <f>F74/F88*100</f>
        <v>0.37432383882442832</v>
      </c>
      <c r="H74" s="9">
        <f t="shared" si="9"/>
        <v>13.415101571483333</v>
      </c>
      <c r="I74" s="10">
        <f t="shared" ref="I74:I101" si="10">F74/D74*100</f>
        <v>24.998943944578208</v>
      </c>
    </row>
    <row r="75" spans="1:9" ht="26.25" customHeight="1" x14ac:dyDescent="0.3">
      <c r="A75" s="3" t="s">
        <v>64</v>
      </c>
      <c r="B75" s="17">
        <v>5584.5</v>
      </c>
      <c r="C75" s="9">
        <f>B75/B88*100</f>
        <v>4.1998763614157362</v>
      </c>
      <c r="D75" s="17">
        <v>9874.6</v>
      </c>
      <c r="E75" s="9">
        <f>D75/D88*100</f>
        <v>0.92322599730210764</v>
      </c>
      <c r="F75" s="17">
        <v>1950.1</v>
      </c>
      <c r="G75" s="9">
        <f>F75/F88*100</f>
        <v>1.2334723185054373</v>
      </c>
      <c r="H75" s="9">
        <f t="shared" si="9"/>
        <v>-65.08013250962486</v>
      </c>
      <c r="I75" s="10">
        <f t="shared" si="10"/>
        <v>19.748648046503149</v>
      </c>
    </row>
    <row r="76" spans="1:9" ht="15" customHeight="1" x14ac:dyDescent="0.3">
      <c r="A76" s="3" t="s">
        <v>65</v>
      </c>
      <c r="B76" s="17">
        <v>1062.5999999999999</v>
      </c>
      <c r="C76" s="9">
        <f>B76/B88*100</f>
        <v>0.79913844061963668</v>
      </c>
      <c r="D76" s="17">
        <v>13627.1</v>
      </c>
      <c r="E76" s="9">
        <f>D76/D88*100</f>
        <v>1.2740660875210692</v>
      </c>
      <c r="F76" s="17">
        <v>1085.3</v>
      </c>
      <c r="G76" s="9">
        <f>F76/F88*100</f>
        <v>0.6864712103348295</v>
      </c>
      <c r="H76" s="9">
        <f t="shared" si="9"/>
        <v>2.1362695275738872</v>
      </c>
      <c r="I76" s="10">
        <f t="shared" si="10"/>
        <v>7.9642770655531994</v>
      </c>
    </row>
    <row r="77" spans="1:9" ht="26.25" customHeight="1" x14ac:dyDescent="0.3">
      <c r="A77" s="3" t="s">
        <v>66</v>
      </c>
      <c r="B77" s="17">
        <v>64.099999999999994</v>
      </c>
      <c r="C77" s="9">
        <f>B77/B88*100</f>
        <v>4.8207014910331934E-2</v>
      </c>
      <c r="D77" s="17">
        <v>1531.5</v>
      </c>
      <c r="E77" s="9">
        <f>D77/D88*100</f>
        <v>0.14318763442247562</v>
      </c>
      <c r="F77" s="17">
        <v>5.9</v>
      </c>
      <c r="G77" s="9">
        <f>F77/F88*100</f>
        <v>3.7318530737818979E-3</v>
      </c>
      <c r="H77" s="9">
        <f t="shared" si="9"/>
        <v>-90.795631825273006</v>
      </c>
      <c r="I77" s="10">
        <f t="shared" si="10"/>
        <v>0.38524322559582108</v>
      </c>
    </row>
    <row r="78" spans="1:9" ht="26.25" customHeight="1" x14ac:dyDescent="0.3">
      <c r="A78" s="3" t="s">
        <v>67</v>
      </c>
      <c r="B78" s="17">
        <f>SUM(B79:B80)</f>
        <v>2303.3000000000002</v>
      </c>
      <c r="C78" s="9">
        <f>B78/B88*100</f>
        <v>1.7322186808575284</v>
      </c>
      <c r="D78" s="17">
        <f>SUM(D79:D80)</f>
        <v>22628.5</v>
      </c>
      <c r="E78" s="9">
        <f>D78/D88*100</f>
        <v>2.115652226920659</v>
      </c>
      <c r="F78" s="17">
        <f>SUM(F79:F80)</f>
        <v>2533.6999999999998</v>
      </c>
      <c r="G78" s="9">
        <f>F78/F88*100</f>
        <v>1.6026095140747785</v>
      </c>
      <c r="H78" s="9">
        <f t="shared" si="9"/>
        <v>10.003039117787509</v>
      </c>
      <c r="I78" s="10">
        <f t="shared" si="10"/>
        <v>11.196941909538854</v>
      </c>
    </row>
    <row r="79" spans="1:9" ht="15" customHeight="1" x14ac:dyDescent="0.3">
      <c r="A79" s="3" t="s">
        <v>68</v>
      </c>
      <c r="B79" s="17">
        <v>111.3</v>
      </c>
      <c r="C79" s="9">
        <f>B79/B88*100</f>
        <v>8.3704224017471837E-2</v>
      </c>
      <c r="D79" s="17">
        <v>12510</v>
      </c>
      <c r="E79" s="9">
        <f t="shared" ref="E79:G79" si="11">D79/D88*100</f>
        <v>1.1696227924421614</v>
      </c>
      <c r="F79" s="17">
        <v>125.1</v>
      </c>
      <c r="G79" s="9">
        <f t="shared" si="11"/>
        <v>7.9127935513578884E-2</v>
      </c>
      <c r="H79" s="9">
        <f t="shared" si="9"/>
        <v>12.398921832884085</v>
      </c>
      <c r="I79" s="10">
        <f t="shared" si="10"/>
        <v>1</v>
      </c>
    </row>
    <row r="80" spans="1:9" ht="15" customHeight="1" x14ac:dyDescent="0.3">
      <c r="A80" s="3" t="s">
        <v>69</v>
      </c>
      <c r="B80" s="17">
        <v>2192</v>
      </c>
      <c r="C80" s="9">
        <f>B80/B88*100</f>
        <v>1.6485144568400563</v>
      </c>
      <c r="D80" s="17">
        <v>10118.5</v>
      </c>
      <c r="E80" s="9">
        <f t="shared" ref="E80:G80" si="12">D80/D88*100</f>
        <v>0.94602943447849797</v>
      </c>
      <c r="F80" s="17">
        <v>2408.6</v>
      </c>
      <c r="G80" s="9">
        <f t="shared" si="12"/>
        <v>1.5234815785611997</v>
      </c>
      <c r="H80" s="9">
        <f t="shared" si="9"/>
        <v>9.8813868613138567</v>
      </c>
      <c r="I80" s="10">
        <f t="shared" si="10"/>
        <v>23.803923506448584</v>
      </c>
    </row>
    <row r="81" spans="1:9" ht="26.25" customHeight="1" x14ac:dyDescent="0.3">
      <c r="A81" s="3" t="s">
        <v>70</v>
      </c>
      <c r="B81" s="17">
        <f>B82</f>
        <v>320.5</v>
      </c>
      <c r="C81" s="9">
        <f>B81/B88*100</f>
        <v>0.24103507455165971</v>
      </c>
      <c r="D81" s="17">
        <f>D82</f>
        <v>1930.1</v>
      </c>
      <c r="E81" s="9">
        <f t="shared" ref="E81:G81" si="13">D81/D88*100</f>
        <v>0.18045475233354241</v>
      </c>
      <c r="F81" s="17">
        <f>F82</f>
        <v>482.5</v>
      </c>
      <c r="G81" s="9">
        <f t="shared" si="13"/>
        <v>0.30518967933894336</v>
      </c>
      <c r="H81" s="9">
        <f t="shared" si="9"/>
        <v>50.546021840873635</v>
      </c>
      <c r="I81" s="10">
        <f t="shared" si="10"/>
        <v>24.998704730324857</v>
      </c>
    </row>
    <row r="82" spans="1:9" ht="26.25" customHeight="1" x14ac:dyDescent="0.3">
      <c r="A82" s="3" t="s">
        <v>71</v>
      </c>
      <c r="B82" s="17">
        <v>320.5</v>
      </c>
      <c r="C82" s="9">
        <f>B82/B88*100</f>
        <v>0.24103507455165971</v>
      </c>
      <c r="D82" s="17">
        <v>1930.1</v>
      </c>
      <c r="E82" s="9">
        <f t="shared" ref="E82:G82" si="14">D82/D88*100</f>
        <v>0.18045475233354241</v>
      </c>
      <c r="F82" s="17">
        <v>482.5</v>
      </c>
      <c r="G82" s="9">
        <f t="shared" si="14"/>
        <v>0.30518967933894336</v>
      </c>
      <c r="H82" s="9">
        <f t="shared" si="9"/>
        <v>50.546021840873635</v>
      </c>
      <c r="I82" s="10">
        <f t="shared" si="10"/>
        <v>24.998704730324857</v>
      </c>
    </row>
    <row r="83" spans="1:9" ht="39" customHeight="1" x14ac:dyDescent="0.3">
      <c r="A83" s="3" t="s">
        <v>72</v>
      </c>
      <c r="B83" s="17">
        <f>B84</f>
        <v>0</v>
      </c>
      <c r="C83" s="9">
        <f>B83/B88*100</f>
        <v>0</v>
      </c>
      <c r="D83" s="17">
        <f>D84</f>
        <v>1400.9</v>
      </c>
      <c r="E83" s="9">
        <f t="shared" ref="E83:G83" si="15">D83/D88*100</f>
        <v>0.13097718384749993</v>
      </c>
      <c r="F83" s="17">
        <f>F84</f>
        <v>0</v>
      </c>
      <c r="G83" s="9">
        <f t="shared" si="15"/>
        <v>0</v>
      </c>
      <c r="H83" s="9" t="e">
        <f t="shared" si="9"/>
        <v>#DIV/0!</v>
      </c>
      <c r="I83" s="10">
        <f t="shared" si="10"/>
        <v>0</v>
      </c>
    </row>
    <row r="84" spans="1:9" ht="39" customHeight="1" x14ac:dyDescent="0.3">
      <c r="A84" s="3" t="s">
        <v>73</v>
      </c>
      <c r="B84" s="17">
        <v>0</v>
      </c>
      <c r="C84" s="9">
        <f>B84/B88*100</f>
        <v>0</v>
      </c>
      <c r="D84" s="17">
        <v>1400.9</v>
      </c>
      <c r="E84" s="9">
        <f t="shared" ref="E84:G84" si="16">D84/D88*100</f>
        <v>0.13097718384749993</v>
      </c>
      <c r="F84" s="17">
        <v>0</v>
      </c>
      <c r="G84" s="9">
        <f t="shared" si="16"/>
        <v>0</v>
      </c>
      <c r="H84" s="9" t="e">
        <f t="shared" si="9"/>
        <v>#DIV/0!</v>
      </c>
      <c r="I84" s="10">
        <f t="shared" si="10"/>
        <v>0</v>
      </c>
    </row>
    <row r="85" spans="1:9" ht="90" customHeight="1" x14ac:dyDescent="0.3">
      <c r="A85" s="3" t="s">
        <v>74</v>
      </c>
      <c r="B85" s="17">
        <f>SUM(B86:B87)</f>
        <v>5177.3999999999996</v>
      </c>
      <c r="C85" s="9">
        <f>B85/B88*100</f>
        <v>3.8937129328666544</v>
      </c>
      <c r="D85" s="17">
        <f>SUM(D86:D87)</f>
        <v>19861.099999999999</v>
      </c>
      <c r="E85" s="9">
        <f t="shared" ref="E85:G85" si="17">D85/D88*100</f>
        <v>1.856914088167307</v>
      </c>
      <c r="F85" s="17">
        <f>SUM(F86:F87)</f>
        <v>4771.5</v>
      </c>
      <c r="G85" s="9">
        <f t="shared" si="17"/>
        <v>3.0180571087373433</v>
      </c>
      <c r="H85" s="9">
        <f t="shared" si="9"/>
        <v>-7.8398423919341695</v>
      </c>
      <c r="I85" s="10">
        <f t="shared" si="10"/>
        <v>24.02434910453097</v>
      </c>
    </row>
    <row r="86" spans="1:9" ht="64.5" customHeight="1" x14ac:dyDescent="0.3">
      <c r="A86" s="3" t="s">
        <v>75</v>
      </c>
      <c r="B86" s="17">
        <v>2517.5</v>
      </c>
      <c r="C86" s="9">
        <f>B86/B88*100</f>
        <v>1.8933098289666248</v>
      </c>
      <c r="D86" s="17">
        <v>10265</v>
      </c>
      <c r="E86" s="9">
        <f t="shared" ref="E86:G86" si="18">D86/D88*100</f>
        <v>0.95972645598871187</v>
      </c>
      <c r="F86" s="17">
        <v>2566.1999999999998</v>
      </c>
      <c r="G86" s="9">
        <f t="shared" si="18"/>
        <v>1.6231663318540857</v>
      </c>
      <c r="H86" s="9">
        <f t="shared" si="9"/>
        <v>1.9344587884806259</v>
      </c>
      <c r="I86" s="10">
        <f t="shared" si="10"/>
        <v>24.9995129079396</v>
      </c>
    </row>
    <row r="87" spans="1:9" ht="26.25" customHeight="1" x14ac:dyDescent="0.3">
      <c r="A87" s="3" t="s">
        <v>76</v>
      </c>
      <c r="B87" s="17">
        <v>2659.9</v>
      </c>
      <c r="C87" s="9">
        <f>B87/B88*100</f>
        <v>2.0004031039000303</v>
      </c>
      <c r="D87" s="17">
        <v>9596.1</v>
      </c>
      <c r="E87" s="9">
        <f t="shared" ref="E87:G87" si="19">D87/D88*100</f>
        <v>0.8971876321785951</v>
      </c>
      <c r="F87" s="17">
        <v>2205.3000000000002</v>
      </c>
      <c r="G87" s="9">
        <f t="shared" si="19"/>
        <v>1.3948907768832577</v>
      </c>
      <c r="H87" s="9">
        <f t="shared" si="9"/>
        <v>-17.090868077747274</v>
      </c>
      <c r="I87" s="10">
        <f t="shared" si="10"/>
        <v>22.98121111701629</v>
      </c>
    </row>
    <row r="88" spans="1:9" s="14" customFormat="1" ht="15" customHeight="1" x14ac:dyDescent="0.3">
      <c r="A88" s="12" t="s">
        <v>77</v>
      </c>
      <c r="B88" s="16">
        <f>B43+B50+B52+B56+B60+B64+B71+B73+B78+B81+B83+B85</f>
        <v>132968.20000000001</v>
      </c>
      <c r="C88" s="13">
        <f>C43+C50+C52+C56+C60+C64+C71+C73+C78+C81+C83+C85</f>
        <v>100</v>
      </c>
      <c r="D88" s="16">
        <f>D43+D50+D52+D56+D60+D64+D71+D73+D78+D81+D83+D85</f>
        <v>1069575.5999999999</v>
      </c>
      <c r="E88" s="13"/>
      <c r="F88" s="16">
        <f>F43+F50+F52+F56+F60+F64+F71+F73+F78+F81+F83+F85</f>
        <v>158098.4</v>
      </c>
      <c r="G88" s="13"/>
      <c r="H88" s="9">
        <f t="shared" si="9"/>
        <v>18.899406023395059</v>
      </c>
      <c r="I88" s="10">
        <f t="shared" si="10"/>
        <v>14.781414235702462</v>
      </c>
    </row>
    <row r="89" spans="1:9" ht="115.5" customHeight="1" x14ac:dyDescent="0.3">
      <c r="A89" s="3" t="s">
        <v>78</v>
      </c>
      <c r="B89" s="17">
        <v>36019.1</v>
      </c>
      <c r="C89" s="9">
        <f>B89/B88*100</f>
        <v>27.088506876080142</v>
      </c>
      <c r="D89" s="17">
        <v>203541.4</v>
      </c>
      <c r="E89" s="9">
        <f t="shared" ref="E89:G89" si="20">D89/D88*100</f>
        <v>19.030108764635244</v>
      </c>
      <c r="F89" s="17">
        <v>40456.800000000003</v>
      </c>
      <c r="G89" s="9">
        <f t="shared" si="20"/>
        <v>25.589632785657539</v>
      </c>
      <c r="H89" s="9">
        <f t="shared" si="9"/>
        <v>12.320407783648136</v>
      </c>
      <c r="I89" s="10">
        <f t="shared" si="10"/>
        <v>19.87644773987012</v>
      </c>
    </row>
    <row r="90" spans="1:9" ht="51.75" customHeight="1" x14ac:dyDescent="0.3">
      <c r="A90" s="3" t="s">
        <v>79</v>
      </c>
      <c r="B90" s="17">
        <v>10937.5</v>
      </c>
      <c r="C90" s="9">
        <f>B90/B88*100</f>
        <v>8.2256509451131912</v>
      </c>
      <c r="D90" s="17">
        <v>342604.9</v>
      </c>
      <c r="E90" s="9">
        <f t="shared" ref="E90:G90" si="21">D90/D88*100</f>
        <v>32.03185450378637</v>
      </c>
      <c r="F90" s="17">
        <v>19737.3</v>
      </c>
      <c r="G90" s="9">
        <f t="shared" si="21"/>
        <v>12.484187063246686</v>
      </c>
      <c r="H90" s="9">
        <f t="shared" si="9"/>
        <v>80.45531428571428</v>
      </c>
      <c r="I90" s="10">
        <f t="shared" si="10"/>
        <v>5.7609508795700233</v>
      </c>
    </row>
    <row r="91" spans="1:9" ht="26.25" customHeight="1" x14ac:dyDescent="0.3">
      <c r="A91" s="3" t="s">
        <v>80</v>
      </c>
      <c r="B91" s="17">
        <v>5552.1</v>
      </c>
      <c r="C91" s="9">
        <f>B91/B88*100</f>
        <v>4.1755096331303276</v>
      </c>
      <c r="D91" s="17">
        <v>8492</v>
      </c>
      <c r="E91" s="9">
        <f t="shared" ref="E91:G91" si="22">D91/D88*100</f>
        <v>0.79395977245554228</v>
      </c>
      <c r="F91" s="17">
        <v>1770.3</v>
      </c>
      <c r="G91" s="9">
        <f t="shared" si="22"/>
        <v>1.1197456773756091</v>
      </c>
      <c r="H91" s="9">
        <f t="shared" si="9"/>
        <v>-68.114767385313669</v>
      </c>
      <c r="I91" s="10">
        <f t="shared" si="10"/>
        <v>20.84667922750824</v>
      </c>
    </row>
    <row r="92" spans="1:9" ht="51.75" customHeight="1" x14ac:dyDescent="0.3">
      <c r="A92" s="3" t="s">
        <v>81</v>
      </c>
      <c r="B92" s="17">
        <v>0</v>
      </c>
      <c r="C92" s="9">
        <f>B92/B88*100</f>
        <v>0</v>
      </c>
      <c r="D92" s="17">
        <v>16333.4</v>
      </c>
      <c r="E92" s="9">
        <f t="shared" ref="E92:G92" si="23">D92/D88*100</f>
        <v>1.5270916801019023</v>
      </c>
      <c r="F92" s="17">
        <v>0</v>
      </c>
      <c r="G92" s="9">
        <f t="shared" si="23"/>
        <v>0</v>
      </c>
      <c r="H92" s="9" t="e">
        <f t="shared" si="9"/>
        <v>#DIV/0!</v>
      </c>
      <c r="I92" s="10">
        <f t="shared" si="10"/>
        <v>0</v>
      </c>
    </row>
    <row r="93" spans="1:9" ht="15" customHeight="1" x14ac:dyDescent="0.3">
      <c r="A93" s="3" t="s">
        <v>82</v>
      </c>
      <c r="B93" s="17">
        <v>7612.8</v>
      </c>
      <c r="C93" s="9">
        <f>B93/B88*100</f>
        <v>5.7252786756532759</v>
      </c>
      <c r="D93" s="17">
        <v>64360.5</v>
      </c>
      <c r="E93" s="9">
        <f t="shared" ref="E93:G93" si="24">D93/D88*100</f>
        <v>6.0173867092704816</v>
      </c>
      <c r="F93" s="17">
        <v>6700.1</v>
      </c>
      <c r="G93" s="9">
        <f t="shared" si="24"/>
        <v>4.2379303016349317</v>
      </c>
      <c r="H93" s="9">
        <f t="shared" si="9"/>
        <v>-11.989018495166036</v>
      </c>
      <c r="I93" s="10">
        <f t="shared" si="10"/>
        <v>10.410267166973533</v>
      </c>
    </row>
    <row r="94" spans="1:9" ht="51.75" customHeight="1" x14ac:dyDescent="0.3">
      <c r="A94" s="3" t="s">
        <v>83</v>
      </c>
      <c r="B94" s="17">
        <v>72291.3</v>
      </c>
      <c r="C94" s="9">
        <f>B94/B88*100</f>
        <v>54.367360015402177</v>
      </c>
      <c r="D94" s="17">
        <v>404660.6</v>
      </c>
      <c r="E94" s="9">
        <f t="shared" ref="E94:G94" si="25">D94/D88*100</f>
        <v>37.833753873966465</v>
      </c>
      <c r="F94" s="17">
        <v>88706.9</v>
      </c>
      <c r="G94" s="9">
        <f t="shared" si="25"/>
        <v>56.108663971298888</v>
      </c>
      <c r="H94" s="9">
        <f t="shared" si="9"/>
        <v>22.70757338711573</v>
      </c>
      <c r="I94" s="10">
        <f t="shared" si="10"/>
        <v>21.921308869704635</v>
      </c>
    </row>
    <row r="95" spans="1:9" ht="42" customHeight="1" x14ac:dyDescent="0.3">
      <c r="A95" s="3" t="s">
        <v>84</v>
      </c>
      <c r="B95" s="17">
        <v>0</v>
      </c>
      <c r="C95" s="9">
        <f>B95/B88*100</f>
        <v>0</v>
      </c>
      <c r="D95" s="17">
        <v>1400.9</v>
      </c>
      <c r="E95" s="9">
        <f t="shared" ref="E95:G95" si="26">D95/D88*100</f>
        <v>0.13097718384749993</v>
      </c>
      <c r="F95" s="17">
        <v>0</v>
      </c>
      <c r="G95" s="9">
        <f t="shared" si="26"/>
        <v>0</v>
      </c>
      <c r="H95" s="9" t="e">
        <f t="shared" si="9"/>
        <v>#DIV/0!</v>
      </c>
      <c r="I95" s="10">
        <f t="shared" si="10"/>
        <v>0</v>
      </c>
    </row>
    <row r="96" spans="1:9" ht="15" customHeight="1" x14ac:dyDescent="0.3">
      <c r="A96" s="3" t="s">
        <v>85</v>
      </c>
      <c r="B96" s="17">
        <f>SUM(B97:B101)</f>
        <v>555.4</v>
      </c>
      <c r="C96" s="9">
        <f>B96/B88*100</f>
        <v>0.41769385462087927</v>
      </c>
      <c r="D96" s="17">
        <f>SUM(D97:D101)</f>
        <v>28181.8</v>
      </c>
      <c r="E96" s="9">
        <f t="shared" ref="E96:G96" si="27">D96/D88*100</f>
        <v>2.634858162433773</v>
      </c>
      <c r="F96" s="17">
        <f>SUM(F97:F101)</f>
        <v>727</v>
      </c>
      <c r="G96" s="9">
        <f t="shared" si="27"/>
        <v>0.45984020078634569</v>
      </c>
      <c r="H96" s="9">
        <f t="shared" si="9"/>
        <v>30.896651062297451</v>
      </c>
      <c r="I96" s="10">
        <f t="shared" si="10"/>
        <v>2.5796790836639252</v>
      </c>
    </row>
    <row r="97" spans="1:9" ht="77.25" customHeight="1" x14ac:dyDescent="0.3">
      <c r="A97" s="3" t="s">
        <v>86</v>
      </c>
      <c r="B97" s="17">
        <v>449.9</v>
      </c>
      <c r="C97" s="9">
        <f>B97/B88*100</f>
        <v>0.33835157579030167</v>
      </c>
      <c r="D97" s="17">
        <v>1000</v>
      </c>
      <c r="E97" s="9">
        <f t="shared" ref="E97:G97" si="28">D97/D88*100</f>
        <v>9.3495027373474135E-2</v>
      </c>
      <c r="F97" s="17">
        <v>663.3</v>
      </c>
      <c r="G97" s="9">
        <f t="shared" si="28"/>
        <v>0.41954883793890385</v>
      </c>
      <c r="H97" s="9">
        <f t="shared" si="9"/>
        <v>47.432762836185816</v>
      </c>
      <c r="I97" s="10">
        <f t="shared" si="10"/>
        <v>66.33</v>
      </c>
    </row>
    <row r="98" spans="1:9" ht="15" customHeight="1" x14ac:dyDescent="0.3">
      <c r="A98" s="3" t="s">
        <v>87</v>
      </c>
      <c r="B98" s="17">
        <v>52.2</v>
      </c>
      <c r="C98" s="9">
        <f>B98/B88*100</f>
        <v>3.925750668204879E-2</v>
      </c>
      <c r="D98" s="17">
        <v>969.4</v>
      </c>
      <c r="E98" s="9">
        <f>D98/D88*100</f>
        <v>9.0634079535845818E-2</v>
      </c>
      <c r="F98" s="17">
        <v>10.5</v>
      </c>
      <c r="G98" s="9">
        <f>F98/F88*100</f>
        <v>6.6414334363915127E-3</v>
      </c>
      <c r="H98" s="9">
        <f t="shared" si="9"/>
        <v>-79.885057471264375</v>
      </c>
      <c r="I98" s="10">
        <f t="shared" si="10"/>
        <v>1.0831442129152054</v>
      </c>
    </row>
    <row r="99" spans="1:9" ht="26.25" customHeight="1" x14ac:dyDescent="0.3">
      <c r="A99" s="3" t="s">
        <v>88</v>
      </c>
      <c r="B99" s="17">
        <v>53.3</v>
      </c>
      <c r="C99" s="9">
        <f>B99/B88*100</f>
        <v>4.0084772148528736E-2</v>
      </c>
      <c r="D99" s="17">
        <v>286.3</v>
      </c>
      <c r="E99" s="9">
        <f>D99/D88*100</f>
        <v>2.6767626337025643E-2</v>
      </c>
      <c r="F99" s="17">
        <v>53.2</v>
      </c>
      <c r="G99" s="9">
        <f>F99/F88*100</f>
        <v>3.3649929411050335E-2</v>
      </c>
      <c r="H99" s="9">
        <f t="shared" si="9"/>
        <v>-0.18761726078798802</v>
      </c>
      <c r="I99" s="10">
        <f t="shared" si="10"/>
        <v>18.581907090464547</v>
      </c>
    </row>
    <row r="100" spans="1:9" ht="15" customHeight="1" x14ac:dyDescent="0.3">
      <c r="A100" s="3" t="s">
        <v>89</v>
      </c>
      <c r="B100" s="17">
        <v>0</v>
      </c>
      <c r="C100" s="9">
        <f>B100/B88*100</f>
        <v>0</v>
      </c>
      <c r="D100" s="17">
        <v>25926.1</v>
      </c>
      <c r="E100" s="9">
        <f>D100/D88*100</f>
        <v>2.4239614291874276</v>
      </c>
      <c r="F100" s="17">
        <v>0</v>
      </c>
      <c r="G100" s="9">
        <f>F100/F88*100</f>
        <v>0</v>
      </c>
      <c r="H100" s="9" t="e">
        <f t="shared" si="9"/>
        <v>#DIV/0!</v>
      </c>
      <c r="I100" s="10">
        <f t="shared" si="10"/>
        <v>0</v>
      </c>
    </row>
    <row r="101" spans="1:9" ht="15" customHeight="1" x14ac:dyDescent="0.3">
      <c r="A101" s="3" t="s">
        <v>90</v>
      </c>
      <c r="B101" s="17">
        <v>0</v>
      </c>
      <c r="C101" s="9">
        <f>B101/B88*100</f>
        <v>0</v>
      </c>
      <c r="D101" s="17">
        <v>0</v>
      </c>
      <c r="E101" s="9">
        <f>D101/D88*100</f>
        <v>0</v>
      </c>
      <c r="F101" s="17">
        <v>0</v>
      </c>
      <c r="G101" s="9">
        <f>F101/F88*100</f>
        <v>0</v>
      </c>
      <c r="H101" s="9" t="e">
        <f t="shared" si="9"/>
        <v>#DIV/0!</v>
      </c>
      <c r="I101" s="10" t="e">
        <f t="shared" si="10"/>
        <v>#DIV/0!</v>
      </c>
    </row>
    <row r="102" spans="1:9" ht="26.25" customHeight="1" x14ac:dyDescent="0.3">
      <c r="A102" s="3" t="s">
        <v>91</v>
      </c>
      <c r="B102" s="17">
        <f>B42-B88</f>
        <v>69171.799999999988</v>
      </c>
      <c r="C102" s="9"/>
      <c r="D102" s="17">
        <f>D42-D88</f>
        <v>-56396.299999999814</v>
      </c>
      <c r="E102" s="9"/>
      <c r="F102" s="17">
        <f>F42-F88</f>
        <v>57806.300000000017</v>
      </c>
      <c r="G102" s="9"/>
      <c r="H102" s="9"/>
      <c r="I102" s="9"/>
    </row>
    <row r="103" spans="1:9" x14ac:dyDescent="0.3">
      <c r="A103" s="26" t="s">
        <v>92</v>
      </c>
      <c r="B103" s="27"/>
      <c r="C103" s="27"/>
      <c r="D103" s="27"/>
      <c r="E103" s="27"/>
      <c r="F103" s="27"/>
      <c r="G103" s="27"/>
      <c r="H103" s="27"/>
      <c r="I103" s="28"/>
    </row>
    <row r="104" spans="1:9" ht="64.5" customHeight="1" x14ac:dyDescent="0.3">
      <c r="A104" s="3" t="s">
        <v>93</v>
      </c>
      <c r="B104" s="7"/>
      <c r="C104" s="8"/>
      <c r="D104" s="8"/>
      <c r="E104" s="8"/>
      <c r="F104" s="8"/>
      <c r="G104" s="8"/>
      <c r="H104" s="8"/>
      <c r="I104" s="8"/>
    </row>
    <row r="105" spans="1:9" ht="39" customHeight="1" x14ac:dyDescent="0.3">
      <c r="A105" s="3" t="s">
        <v>94</v>
      </c>
      <c r="B105" s="20">
        <v>0</v>
      </c>
      <c r="C105" s="20"/>
      <c r="D105" s="20">
        <v>11200</v>
      </c>
      <c r="E105" s="20"/>
      <c r="F105" s="20">
        <v>0</v>
      </c>
      <c r="G105" s="8"/>
      <c r="H105" s="8"/>
      <c r="I105" s="8"/>
    </row>
    <row r="106" spans="1:9" ht="39" customHeight="1" x14ac:dyDescent="0.3">
      <c r="A106" s="3" t="s">
        <v>95</v>
      </c>
      <c r="B106" s="8">
        <v>-11823</v>
      </c>
      <c r="C106" s="20"/>
      <c r="D106" s="20">
        <v>-35469.199999999997</v>
      </c>
      <c r="E106" s="20"/>
      <c r="F106" s="20">
        <v>-10234.700000000001</v>
      </c>
      <c r="G106" s="8"/>
      <c r="H106" s="8"/>
      <c r="I106" s="8"/>
    </row>
    <row r="107" spans="1:9" ht="39" customHeight="1" x14ac:dyDescent="0.3">
      <c r="A107" s="3" t="s">
        <v>96</v>
      </c>
      <c r="B107" s="8">
        <v>0</v>
      </c>
      <c r="C107" s="20"/>
      <c r="D107" s="20">
        <v>0</v>
      </c>
      <c r="E107" s="20"/>
      <c r="F107" s="20">
        <v>0</v>
      </c>
      <c r="G107" s="8"/>
      <c r="H107" s="8"/>
      <c r="I107" s="8"/>
    </row>
    <row r="108" spans="1:9" ht="51.75" customHeight="1" x14ac:dyDescent="0.3">
      <c r="A108" s="3" t="s">
        <v>97</v>
      </c>
      <c r="B108" s="8">
        <v>0</v>
      </c>
      <c r="C108" s="20"/>
      <c r="D108" s="20">
        <v>0</v>
      </c>
      <c r="E108" s="20"/>
      <c r="F108" s="20">
        <v>0</v>
      </c>
      <c r="G108" s="8"/>
      <c r="H108" s="8"/>
      <c r="I108" s="8"/>
    </row>
    <row r="109" spans="1:9" ht="51.75" customHeight="1" x14ac:dyDescent="0.3">
      <c r="A109" s="3" t="s">
        <v>98</v>
      </c>
      <c r="B109" s="8">
        <v>0</v>
      </c>
      <c r="C109" s="20"/>
      <c r="D109" s="20">
        <v>0</v>
      </c>
      <c r="E109" s="20"/>
      <c r="F109" s="20">
        <v>0</v>
      </c>
      <c r="G109" s="8"/>
      <c r="H109" s="8"/>
      <c r="I109" s="8"/>
    </row>
    <row r="110" spans="1:9" ht="39" customHeight="1" x14ac:dyDescent="0.3">
      <c r="A110" s="3" t="s">
        <v>99</v>
      </c>
      <c r="B110" s="8">
        <v>0</v>
      </c>
      <c r="C110" s="20"/>
      <c r="D110" s="20">
        <v>0</v>
      </c>
      <c r="E110" s="20"/>
      <c r="F110" s="20">
        <v>0</v>
      </c>
      <c r="G110" s="8"/>
      <c r="H110" s="8"/>
      <c r="I110" s="8"/>
    </row>
    <row r="111" spans="1:9" ht="39" customHeight="1" x14ac:dyDescent="0.3">
      <c r="A111" s="3" t="s">
        <v>100</v>
      </c>
      <c r="B111" s="8">
        <v>-1198</v>
      </c>
      <c r="C111" s="20"/>
      <c r="D111" s="20">
        <v>78982.8</v>
      </c>
      <c r="E111" s="20"/>
      <c r="F111" s="20">
        <v>21857.599999999999</v>
      </c>
      <c r="G111" s="8"/>
      <c r="H111" s="8"/>
      <c r="I111" s="8"/>
    </row>
    <row r="112" spans="1:9" ht="39" customHeight="1" x14ac:dyDescent="0.3">
      <c r="A112" s="3" t="s">
        <v>101</v>
      </c>
      <c r="B112" s="21">
        <f t="shared" ref="B112" si="29">SUM(B105:B111)</f>
        <v>-13021</v>
      </c>
      <c r="C112" s="21"/>
      <c r="D112" s="21">
        <f t="shared" ref="D112:F112" si="30">SUM(D105:D111)</f>
        <v>54713.600000000006</v>
      </c>
      <c r="E112" s="21"/>
      <c r="F112" s="21">
        <f t="shared" si="30"/>
        <v>11622.899999999998</v>
      </c>
      <c r="G112" s="7"/>
      <c r="H112" s="7"/>
      <c r="I112" s="8"/>
    </row>
    <row r="113" spans="1:9" x14ac:dyDescent="0.3">
      <c r="A113" s="1"/>
      <c r="B113" s="1"/>
      <c r="C113" s="1"/>
      <c r="D113" s="1"/>
      <c r="E113" s="1"/>
      <c r="F113" s="1"/>
      <c r="G113" s="1"/>
      <c r="H113" s="1"/>
      <c r="I113" s="1"/>
    </row>
    <row r="114" spans="1:9" x14ac:dyDescent="0.3">
      <c r="A114" s="1"/>
      <c r="B114" s="1"/>
      <c r="C114" s="1"/>
      <c r="D114" s="6"/>
      <c r="E114" s="1"/>
      <c r="F114" s="1"/>
      <c r="G114" s="1"/>
      <c r="H114" s="1"/>
      <c r="I114" s="1"/>
    </row>
  </sheetData>
  <autoFilter ref="A6:I112" xr:uid="{00000000-0009-0000-0000-000000000000}"/>
  <mergeCells count="3">
    <mergeCell ref="A2:I2"/>
    <mergeCell ref="A7:I7"/>
    <mergeCell ref="A103:I103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Информация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2023-12-15T14:47:19Z</cp:lastPrinted>
  <dcterms:created xsi:type="dcterms:W3CDTF">2023-12-15T14:38:03Z</dcterms:created>
  <dcterms:modified xsi:type="dcterms:W3CDTF">2026-05-15T06:41:25Z</dcterms:modified>
</cp:coreProperties>
</file>