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F52" i="1"/>
  <c r="D52"/>
  <c r="D83"/>
  <c r="H55"/>
  <c r="I55"/>
  <c r="C55"/>
  <c r="H53"/>
  <c r="I53"/>
  <c r="B112"/>
  <c r="B33"/>
  <c r="B32" s="1"/>
  <c r="B31" s="1"/>
  <c r="B25"/>
  <c r="B19"/>
  <c r="B14"/>
  <c r="B12"/>
  <c r="B11" s="1"/>
  <c r="B9"/>
  <c r="B8" l="1"/>
  <c r="B42" s="1"/>
  <c r="F25" l="1"/>
  <c r="I22" l="1"/>
  <c r="H37"/>
  <c r="D112"/>
  <c r="I10"/>
  <c r="I13"/>
  <c r="I15"/>
  <c r="I17"/>
  <c r="I18"/>
  <c r="I24"/>
  <c r="I26"/>
  <c r="I27"/>
  <c r="I28"/>
  <c r="I29"/>
  <c r="I30"/>
  <c r="I34"/>
  <c r="I36"/>
  <c r="I37"/>
  <c r="I41"/>
  <c r="I44"/>
  <c r="I45"/>
  <c r="I46"/>
  <c r="I47"/>
  <c r="I48"/>
  <c r="I49"/>
  <c r="I51"/>
  <c r="I54"/>
  <c r="I57"/>
  <c r="I58"/>
  <c r="I59"/>
  <c r="I61"/>
  <c r="I62"/>
  <c r="I63"/>
  <c r="I65"/>
  <c r="I66"/>
  <c r="I67"/>
  <c r="I68"/>
  <c r="I69"/>
  <c r="I70"/>
  <c r="I72"/>
  <c r="I74"/>
  <c r="I75"/>
  <c r="I76"/>
  <c r="I77"/>
  <c r="I79"/>
  <c r="I80"/>
  <c r="I82"/>
  <c r="I84"/>
  <c r="I86"/>
  <c r="I87"/>
  <c r="I89"/>
  <c r="I90"/>
  <c r="I91"/>
  <c r="I92"/>
  <c r="I93"/>
  <c r="I94"/>
  <c r="I95"/>
  <c r="I97"/>
  <c r="I98"/>
  <c r="I99"/>
  <c r="I100"/>
  <c r="I101"/>
  <c r="H10"/>
  <c r="H13"/>
  <c r="H15"/>
  <c r="H16"/>
  <c r="H18"/>
  <c r="H22"/>
  <c r="H24"/>
  <c r="H27"/>
  <c r="H28"/>
  <c r="H29"/>
  <c r="H30"/>
  <c r="H34"/>
  <c r="H41"/>
  <c r="F33"/>
  <c r="F32" s="1"/>
  <c r="D33"/>
  <c r="D25"/>
  <c r="I25" s="1"/>
  <c r="F19"/>
  <c r="D19"/>
  <c r="F9"/>
  <c r="D9"/>
  <c r="F14"/>
  <c r="D14"/>
  <c r="F12"/>
  <c r="F11" s="1"/>
  <c r="D12"/>
  <c r="D11" s="1"/>
  <c r="F8" l="1"/>
  <c r="I14"/>
  <c r="F31"/>
  <c r="I33"/>
  <c r="I11"/>
  <c r="D32"/>
  <c r="I32" s="1"/>
  <c r="D8"/>
  <c r="I9"/>
  <c r="H11"/>
  <c r="H14"/>
  <c r="H33"/>
  <c r="I12"/>
  <c r="H12"/>
  <c r="H9"/>
  <c r="F96"/>
  <c r="H44"/>
  <c r="H46"/>
  <c r="H48"/>
  <c r="H51"/>
  <c r="D96"/>
  <c r="H57"/>
  <c r="H58"/>
  <c r="H59"/>
  <c r="H61"/>
  <c r="H62"/>
  <c r="H63"/>
  <c r="H65"/>
  <c r="H66"/>
  <c r="H67"/>
  <c r="H68"/>
  <c r="H69"/>
  <c r="H70"/>
  <c r="H72"/>
  <c r="H74"/>
  <c r="H75"/>
  <c r="H76"/>
  <c r="H77"/>
  <c r="H79"/>
  <c r="H80"/>
  <c r="H82"/>
  <c r="H84"/>
  <c r="H86"/>
  <c r="H87"/>
  <c r="H89"/>
  <c r="H90"/>
  <c r="H91"/>
  <c r="H92"/>
  <c r="H93"/>
  <c r="H94"/>
  <c r="H95"/>
  <c r="H97"/>
  <c r="H98"/>
  <c r="H99"/>
  <c r="H100"/>
  <c r="H101"/>
  <c r="H49"/>
  <c r="H54"/>
  <c r="H47"/>
  <c r="H45"/>
  <c r="F85"/>
  <c r="D85"/>
  <c r="F83"/>
  <c r="F81"/>
  <c r="D81"/>
  <c r="F78"/>
  <c r="D78"/>
  <c r="F73"/>
  <c r="D73"/>
  <c r="F71"/>
  <c r="D71"/>
  <c r="F64"/>
  <c r="D64"/>
  <c r="F60"/>
  <c r="D60"/>
  <c r="F56"/>
  <c r="D56"/>
  <c r="I52"/>
  <c r="F50"/>
  <c r="F43"/>
  <c r="D50"/>
  <c r="D43"/>
  <c r="H8" l="1"/>
  <c r="I50"/>
  <c r="I71"/>
  <c r="I83"/>
  <c r="F42"/>
  <c r="I96"/>
  <c r="I8"/>
  <c r="I60"/>
  <c r="I78"/>
  <c r="I43"/>
  <c r="I56"/>
  <c r="I64"/>
  <c r="I73"/>
  <c r="I81"/>
  <c r="I85"/>
  <c r="D31"/>
  <c r="I31" s="1"/>
  <c r="H32"/>
  <c r="H31"/>
  <c r="B96"/>
  <c r="H96" s="1"/>
  <c r="B85"/>
  <c r="H85" s="1"/>
  <c r="B83"/>
  <c r="H83" s="1"/>
  <c r="B81"/>
  <c r="H81" s="1"/>
  <c r="B78"/>
  <c r="H78" s="1"/>
  <c r="B73"/>
  <c r="H73" s="1"/>
  <c r="B71"/>
  <c r="H71" s="1"/>
  <c r="B64"/>
  <c r="H64" s="1"/>
  <c r="B60"/>
  <c r="H60" s="1"/>
  <c r="B56"/>
  <c r="H56" s="1"/>
  <c r="B52"/>
  <c r="H52" s="1"/>
  <c r="B50"/>
  <c r="H50" s="1"/>
  <c r="B43"/>
  <c r="H43" s="1"/>
  <c r="D88"/>
  <c r="F88"/>
  <c r="E53" l="1"/>
  <c r="E55"/>
  <c r="G53"/>
  <c r="G55"/>
  <c r="I88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G81"/>
  <c r="G64"/>
  <c r="G45"/>
  <c r="E43"/>
  <c r="G79"/>
  <c r="G85"/>
  <c r="G76"/>
  <c r="G84"/>
  <c r="G75"/>
  <c r="G44"/>
  <c r="G60"/>
  <c r="G58"/>
  <c r="G87"/>
  <c r="G80"/>
  <c r="G68"/>
  <c r="G50"/>
  <c r="F102"/>
  <c r="F112" s="1"/>
  <c r="G83"/>
  <c r="G77"/>
  <c r="G66"/>
  <c r="G56"/>
  <c r="G86"/>
  <c r="G82"/>
  <c r="G78"/>
  <c r="G70"/>
  <c r="G62"/>
  <c r="G52"/>
  <c r="G48"/>
  <c r="G46"/>
  <c r="E70"/>
  <c r="E80"/>
  <c r="E82"/>
  <c r="E67"/>
  <c r="E61"/>
  <c r="E56"/>
  <c r="E74"/>
  <c r="G74" s="1"/>
  <c r="E92"/>
  <c r="G92" s="1"/>
  <c r="E73"/>
  <c r="G73" s="1"/>
  <c r="E68"/>
  <c r="E64"/>
  <c r="E51"/>
  <c r="E84"/>
  <c r="E76"/>
  <c r="E72"/>
  <c r="G72" s="1"/>
  <c r="E69"/>
  <c r="E63"/>
  <c r="E54"/>
  <c r="E45"/>
  <c r="E99"/>
  <c r="G99" s="1"/>
  <c r="E86"/>
  <c r="E78"/>
  <c r="E71"/>
  <c r="E66"/>
  <c r="E58"/>
  <c r="E48"/>
  <c r="E96"/>
  <c r="G96" s="1"/>
  <c r="E46"/>
  <c r="E98"/>
  <c r="G98" s="1"/>
  <c r="E95"/>
  <c r="G95" s="1"/>
  <c r="E91"/>
  <c r="G91" s="1"/>
  <c r="E65"/>
  <c r="E60"/>
  <c r="E57"/>
  <c r="E50"/>
  <c r="E47"/>
  <c r="E101"/>
  <c r="G101" s="1"/>
  <c r="E94"/>
  <c r="G94" s="1"/>
  <c r="E90"/>
  <c r="G90" s="1"/>
  <c r="E62"/>
  <c r="E59"/>
  <c r="E52"/>
  <c r="E49"/>
  <c r="E44"/>
  <c r="E100"/>
  <c r="G100" s="1"/>
  <c r="E97"/>
  <c r="G97" s="1"/>
  <c r="E93"/>
  <c r="G93" s="1"/>
  <c r="E89"/>
  <c r="G89" s="1"/>
  <c r="B88"/>
  <c r="C53" s="1"/>
  <c r="G43"/>
  <c r="E87"/>
  <c r="E85"/>
  <c r="E83"/>
  <c r="E81"/>
  <c r="E79"/>
  <c r="E77"/>
  <c r="E75"/>
  <c r="G71"/>
  <c r="G69"/>
  <c r="G67"/>
  <c r="G65"/>
  <c r="G63"/>
  <c r="G61"/>
  <c r="G59"/>
  <c r="G57"/>
  <c r="G54"/>
  <c r="G51"/>
  <c r="G49"/>
  <c r="G47"/>
  <c r="D102" l="1"/>
  <c r="C36"/>
  <c r="C3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8"/>
  <c r="C101"/>
  <c r="C90"/>
  <c r="C57"/>
  <c r="C89"/>
  <c r="C91"/>
  <c r="C43"/>
  <c r="C58"/>
  <c r="C54"/>
  <c r="C73"/>
  <c r="C50"/>
  <c r="C64"/>
  <c r="C76"/>
  <c r="C77"/>
  <c r="C94"/>
  <c r="C61"/>
  <c r="C84"/>
  <c r="C86"/>
  <c r="C99"/>
  <c r="C49"/>
  <c r="C68"/>
  <c r="C92"/>
  <c r="C44"/>
  <c r="C46"/>
  <c r="C70"/>
  <c r="C93"/>
  <c r="C45"/>
  <c r="C60"/>
  <c r="C82"/>
  <c r="C56"/>
  <c r="C85"/>
  <c r="C69"/>
  <c r="C51"/>
  <c r="C72"/>
  <c r="C74"/>
  <c r="C97"/>
  <c r="C62"/>
  <c r="C52"/>
  <c r="C75"/>
  <c r="C98"/>
  <c r="C63"/>
  <c r="C66"/>
  <c r="C87"/>
  <c r="C78"/>
  <c r="C81"/>
  <c r="C65"/>
  <c r="C47"/>
  <c r="C96"/>
  <c r="C79"/>
  <c r="B102"/>
  <c r="C83"/>
  <c r="C59"/>
  <c r="C80"/>
  <c r="C67"/>
  <c r="C48"/>
  <c r="C71"/>
  <c r="C95"/>
  <c r="C100"/>
  <c r="C42" l="1"/>
  <c r="C88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<sst xmlns="http://schemas.openxmlformats.org/spreadsheetml/2006/main" count="119" uniqueCount="117">
  <si>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</si>
  <si>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</si>
  <si>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</si>
  <si>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</si>
  <si>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</si>
  <si>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</si>
  <si>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</si>
  <si>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</si>
  <si>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</si>
  <si>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</si>
  <si>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</si>
  <si>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</si>
  <si>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</si>
  <si>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</si>
  <si>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</si>
  <si>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</si>
  <si>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</si>
  <si>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</si>
  <si>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</si>
  <si>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</si>
  <si>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</si>
  <si>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</si>
  <si>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</si>
  <si>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</si>
  <si>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</si>
  <si>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</si>
  <si>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</si>
  <si>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</si>
  <si>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</si>
  <si>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</si>
  <si>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</si>
  <si>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</si>
  <si>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</si>
  <si>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</si>
  <si>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</si>
  <si>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</si>
  <si>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</si>
  <si>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</si>
  <si>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</si>
  <si>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</si>
  <si>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</si>
  <si>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</si>
  <si>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</si>
  <si>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</si>
  <si>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</si>
  <si>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</si>
  <si>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</si>
  <si>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</si>
  <si>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</si>
  <si>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</si>
  <si>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</si>
  <si>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</si>
  <si>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</si>
  <si>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</si>
  <si>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</si>
  <si>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</si>
  <si>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</si>
  <si>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</si>
  <si>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</si>
  <si>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</si>
  <si>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</si>
  <si>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</si>
  <si>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</si>
  <si>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</si>
  <si>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</si>
  <si>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</si>
  <si>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</si>
  <si>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</si>
  <si>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</si>
  <si>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</si>
  <si>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</si>
  <si>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</si>
  <si>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</si>
  <si>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</si>
  <si>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</si>
  <si>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</si>
  <si>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</si>
  <si>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</si>
  <si>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</si>
  <si>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</si>
  <si>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</si>
  <si>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</si>
  <si>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</si>
  <si>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</si>
  <si>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</si>
  <si>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</si>
  <si>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</si>
  <si>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</si>
  <si>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</si>
  <si>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</si>
  <si>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</si>
  <si>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</si>
  <si>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</si>
  <si>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</si>
  <si>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</si>
  <si>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</si>
  <si>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</si>
  <si>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</si>
  <si>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</si>
  <si>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</si>
  <si>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</si>
  <si>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</si>
  <si>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</si>
  <si>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</si>
  <si>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</si>
  <si>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</si>
  <si>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</si>
  <si>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</si>
  <si>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</si>
  <si>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</si>
  <si>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</si>
  <si>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</si>
  <si>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01.04.2025 (отчетный) год</t>
  </si>
  <si>
    <t>План на 2026 год по состоянию на 01.04.2026 (текущий) год</t>
  </si>
  <si>
    <t>Факт на 01.04.2026 (текущий) год</t>
  </si>
  <si>
    <t>Другие вопросы в области национальной безопасности и правоохранительной деятельности</t>
  </si>
  <si>
    <t>Информация об исполнении бюджета Пряжинского национального муниципального района за 1 квартал 2026 года</t>
  </si>
</sst>
</file>

<file path=xl/styles.xml><?xml version="1.0" encoding="utf-8"?>
<styleSheet xmlns="http://schemas.openxmlformats.org/spreadsheetml/2006/main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F14" sqref="F14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2" t="s">
        <v>116</v>
      </c>
      <c r="B2" s="22"/>
      <c r="C2" s="22"/>
      <c r="D2" s="22"/>
      <c r="E2" s="22"/>
      <c r="F2" s="22"/>
      <c r="G2" s="22"/>
      <c r="H2" s="22"/>
      <c r="I2" s="22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>
      <c r="A8" s="3" t="s">
        <v>8</v>
      </c>
      <c r="B8" s="15">
        <f>B9+B11+B14+B19+B22+B23+B24+B25+B27+B28+B29+B30</f>
        <v>28159</v>
      </c>
      <c r="C8" s="15">
        <f>B8/B42*100</f>
        <v>34.326429607596943</v>
      </c>
      <c r="D8" s="15">
        <f>D9+D11+D14+D19+D22+D23+D24+D25+D27+D28+D29+D30</f>
        <v>252139.20000000004</v>
      </c>
      <c r="E8" s="15">
        <f>D8/D42*100</f>
        <v>24.885940721449799</v>
      </c>
      <c r="F8" s="15">
        <f t="shared" ref="F8" si="0">F9+F11+F14+F19+F22+F23+F24+F25+F27+F28+F29+F30</f>
        <v>49539.400000000009</v>
      </c>
      <c r="G8" s="10">
        <f>F8/F42*100</f>
        <v>33.820946165058324</v>
      </c>
      <c r="H8" s="10">
        <f>F8/B8*100-100</f>
        <v>75.927412195035373</v>
      </c>
      <c r="I8" s="10">
        <f>F8/D8*100</f>
        <v>19.647639081903964</v>
      </c>
    </row>
    <row r="9" spans="1:9" ht="26.25" customHeight="1">
      <c r="A9" s="3" t="s">
        <v>9</v>
      </c>
      <c r="B9" s="15">
        <f>B10</f>
        <v>17396</v>
      </c>
      <c r="C9" s="15">
        <f>B9/B42*100</f>
        <v>21.206099984152718</v>
      </c>
      <c r="D9" s="15">
        <f>D10</f>
        <v>183793</v>
      </c>
      <c r="E9" s="15">
        <f>D9/D42*100</f>
        <v>18.140224538736625</v>
      </c>
      <c r="F9" s="15">
        <f>F10</f>
        <v>38398.5</v>
      </c>
      <c r="G9" s="10">
        <f>F9/F42*100</f>
        <v>26.21496427730235</v>
      </c>
      <c r="H9" s="10">
        <f t="shared" ref="H9:H42" si="1">F9/B9*100-100</f>
        <v>120.73177742009656</v>
      </c>
      <c r="I9" s="10">
        <f t="shared" ref="I9:I42" si="2">F9/D9*100</f>
        <v>20.892253785508696</v>
      </c>
    </row>
    <row r="10" spans="1:9" ht="26.25" customHeight="1">
      <c r="A10" s="3" t="s">
        <v>10</v>
      </c>
      <c r="B10" s="15">
        <v>17396</v>
      </c>
      <c r="C10" s="15">
        <f>B10/B42*100</f>
        <v>21.206099984152718</v>
      </c>
      <c r="D10" s="15">
        <v>183793</v>
      </c>
      <c r="E10" s="15">
        <f>D10/D42*100</f>
        <v>18.140224538736625</v>
      </c>
      <c r="F10" s="15">
        <v>38398.5</v>
      </c>
      <c r="G10" s="10">
        <f>F10/F42*100</f>
        <v>26.21496427730235</v>
      </c>
      <c r="H10" s="10">
        <f t="shared" si="1"/>
        <v>120.73177742009656</v>
      </c>
      <c r="I10" s="10">
        <f t="shared" si="2"/>
        <v>20.892253785508696</v>
      </c>
    </row>
    <row r="11" spans="1:9" ht="64.5" customHeight="1">
      <c r="A11" s="3" t="s">
        <v>11</v>
      </c>
      <c r="B11" s="15">
        <f>B12</f>
        <v>362</v>
      </c>
      <c r="C11" s="15">
        <f>B11/B42*100</f>
        <v>0.44128582399765948</v>
      </c>
      <c r="D11" s="15">
        <f>D12</f>
        <v>3954.2</v>
      </c>
      <c r="E11" s="15">
        <f>D11/D42*100</f>
        <v>0.39027642984810285</v>
      </c>
      <c r="F11" s="15">
        <f>F12</f>
        <v>858.9</v>
      </c>
      <c r="G11" s="10">
        <f>F11/F42*100</f>
        <v>0.5863779266839847</v>
      </c>
      <c r="H11" s="10">
        <f t="shared" si="1"/>
        <v>137.26519337016578</v>
      </c>
      <c r="I11" s="10">
        <f t="shared" si="2"/>
        <v>21.721207829649487</v>
      </c>
    </row>
    <row r="12" spans="1:9" ht="26.25" customHeight="1">
      <c r="A12" s="3" t="s">
        <v>12</v>
      </c>
      <c r="B12" s="15">
        <f>B13</f>
        <v>362</v>
      </c>
      <c r="C12" s="15">
        <f>B12/B42*100</f>
        <v>0.44128582399765948</v>
      </c>
      <c r="D12" s="15">
        <f>D13</f>
        <v>3954.2</v>
      </c>
      <c r="E12" s="15">
        <f>D12/D42*100</f>
        <v>0.39027642984810285</v>
      </c>
      <c r="F12" s="15">
        <f>F13</f>
        <v>858.9</v>
      </c>
      <c r="G12" s="10">
        <f>F12/F42*100</f>
        <v>0.5863779266839847</v>
      </c>
      <c r="H12" s="10">
        <f t="shared" si="1"/>
        <v>137.26519337016578</v>
      </c>
      <c r="I12" s="10">
        <f t="shared" si="2"/>
        <v>21.721207829649487</v>
      </c>
    </row>
    <row r="13" spans="1:9" ht="26.25" customHeight="1">
      <c r="A13" s="3" t="s">
        <v>13</v>
      </c>
      <c r="B13" s="15">
        <v>362</v>
      </c>
      <c r="C13" s="15">
        <f>B13/B42*100</f>
        <v>0.44128582399765948</v>
      </c>
      <c r="D13" s="15">
        <v>3954.2</v>
      </c>
      <c r="E13" s="15">
        <f>D13/D42*100</f>
        <v>0.39027642984810285</v>
      </c>
      <c r="F13" s="15">
        <v>858.9</v>
      </c>
      <c r="G13" s="10">
        <f>F13/F42*100</f>
        <v>0.5863779266839847</v>
      </c>
      <c r="H13" s="10">
        <f t="shared" si="1"/>
        <v>137.26519337016578</v>
      </c>
      <c r="I13" s="10">
        <f t="shared" si="2"/>
        <v>21.721207829649487</v>
      </c>
    </row>
    <row r="14" spans="1:9" ht="26.25" customHeight="1">
      <c r="A14" s="3" t="s">
        <v>14</v>
      </c>
      <c r="B14" s="15">
        <f>B15+B16+B17+B18</f>
        <v>613</v>
      </c>
      <c r="C14" s="15">
        <f>B14/B42*100</f>
        <v>0.74726024892421339</v>
      </c>
      <c r="D14" s="15">
        <f>D15+D16+D17+D18</f>
        <v>6440</v>
      </c>
      <c r="E14" s="15">
        <f>D14/D42*100</f>
        <v>0.63562293465727138</v>
      </c>
      <c r="F14" s="15">
        <f>F15+F16+F17+F18</f>
        <v>561.79999999999995</v>
      </c>
      <c r="G14" s="10">
        <f>F14/F42*100</f>
        <v>0.38354537106888181</v>
      </c>
      <c r="H14" s="10">
        <f t="shared" si="1"/>
        <v>-8.3523654159869665</v>
      </c>
      <c r="I14" s="10">
        <f t="shared" si="2"/>
        <v>8.7236024844720479</v>
      </c>
    </row>
    <row r="15" spans="1:9" ht="39" customHeight="1">
      <c r="A15" s="3" t="s">
        <v>15</v>
      </c>
      <c r="B15" s="15">
        <v>-32</v>
      </c>
      <c r="C15" s="15">
        <f>B15/B42*100</f>
        <v>-3.9008691624102497E-2</v>
      </c>
      <c r="D15" s="15">
        <v>3540</v>
      </c>
      <c r="E15" s="15">
        <f>D15/D42*100</f>
        <v>0.34939521563458703</v>
      </c>
      <c r="F15" s="15">
        <v>211.2</v>
      </c>
      <c r="G15" s="10">
        <f>F15/F42*100</f>
        <v>0.14418793586640768</v>
      </c>
      <c r="H15" s="10">
        <f t="shared" si="1"/>
        <v>-760</v>
      </c>
      <c r="I15" s="10">
        <f t="shared" si="2"/>
        <v>5.9661016949152534</v>
      </c>
    </row>
    <row r="16" spans="1:9" ht="39" customHeight="1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>
      <c r="A17" s="3" t="s">
        <v>104</v>
      </c>
      <c r="B17" s="15">
        <v>0</v>
      </c>
      <c r="C17" s="15">
        <f>B17/B42*100</f>
        <v>0</v>
      </c>
      <c r="D17" s="15">
        <v>1400</v>
      </c>
      <c r="E17" s="15">
        <f>D17/D42*100</f>
        <v>0.13817889883853726</v>
      </c>
      <c r="F17" s="15">
        <v>388.3</v>
      </c>
      <c r="G17" s="10">
        <f>F17/F42*100</f>
        <v>0.26509552792105168</v>
      </c>
      <c r="H17" s="10"/>
      <c r="I17" s="10">
        <f t="shared" si="2"/>
        <v>27.735714285714288</v>
      </c>
    </row>
    <row r="18" spans="1:9" ht="38.25" customHeight="1">
      <c r="A18" s="3" t="s">
        <v>105</v>
      </c>
      <c r="B18" s="15">
        <v>645</v>
      </c>
      <c r="C18" s="15">
        <f>B18/B42*100</f>
        <v>0.78626894054831598</v>
      </c>
      <c r="D18" s="15">
        <v>1500</v>
      </c>
      <c r="E18" s="15">
        <f>D18/D42*100</f>
        <v>0.14804882018414706</v>
      </c>
      <c r="F18" s="15">
        <v>-37.700000000000003</v>
      </c>
      <c r="G18" s="10">
        <f>F18/F42*100</f>
        <v>-2.5738092718577514E-2</v>
      </c>
      <c r="H18" s="10">
        <f t="shared" si="1"/>
        <v>-105.84496124031008</v>
      </c>
      <c r="I18" s="10">
        <f t="shared" si="2"/>
        <v>-2.5133333333333332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891</v>
      </c>
      <c r="C22" s="15">
        <f>B22/B42*100</f>
        <v>1.0861482574086039</v>
      </c>
      <c r="D22" s="15">
        <v>7250</v>
      </c>
      <c r="E22" s="15">
        <f>D22/D42*100</f>
        <v>0.71556929755671084</v>
      </c>
      <c r="F22" s="15">
        <v>1451.8</v>
      </c>
      <c r="G22" s="10">
        <f>F22/F42*100</f>
        <v>0.99115551747561881</v>
      </c>
      <c r="H22" s="10">
        <f t="shared" si="1"/>
        <v>62.940516273849596</v>
      </c>
      <c r="I22" s="10">
        <f t="shared" si="2"/>
        <v>20.024827586206897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3159</v>
      </c>
      <c r="C24" s="15">
        <f>B24/B42*100</f>
        <v>3.8508892762668681</v>
      </c>
      <c r="D24" s="15">
        <v>18405</v>
      </c>
      <c r="E24" s="15">
        <f>D24/D42*100</f>
        <v>1.8165590236594844</v>
      </c>
      <c r="F24" s="15">
        <v>4010.6</v>
      </c>
      <c r="G24" s="10">
        <f>F24/F42*100</f>
        <v>2.7380688237964712</v>
      </c>
      <c r="H24" s="10">
        <f t="shared" si="1"/>
        <v>26.957898069009161</v>
      </c>
      <c r="I24" s="10">
        <f t="shared" si="2"/>
        <v>21.790817712578104</v>
      </c>
    </row>
    <row r="25" spans="1:9" ht="37.15" customHeight="1">
      <c r="A25" s="3" t="s">
        <v>20</v>
      </c>
      <c r="B25" s="15">
        <f>B26</f>
        <v>94</v>
      </c>
      <c r="C25" s="15">
        <f>B25/B42*100</f>
        <v>0.11458803164580107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2"/>
        <v>#DIV/0!</v>
      </c>
    </row>
    <row r="26" spans="1:9" ht="39" customHeight="1">
      <c r="A26" s="3" t="s">
        <v>21</v>
      </c>
      <c r="B26" s="15">
        <v>94</v>
      </c>
      <c r="C26" s="15">
        <f>B26/B42*100</f>
        <v>0.11458803164580107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2"/>
        <v>#DIV/0!</v>
      </c>
    </row>
    <row r="27" spans="1:9" ht="51.75" customHeight="1">
      <c r="A27" s="3" t="s">
        <v>22</v>
      </c>
      <c r="B27" s="15">
        <v>1688</v>
      </c>
      <c r="C27" s="15">
        <f>B27/B42*100</f>
        <v>2.0577084831714063</v>
      </c>
      <c r="D27" s="15">
        <v>13130</v>
      </c>
      <c r="E27" s="15">
        <f>D27/D42*100</f>
        <v>1.2959206726785673</v>
      </c>
      <c r="F27" s="15">
        <v>3022.3</v>
      </c>
      <c r="G27" s="10">
        <f>F27/F42*100</f>
        <v>2.063348478073125</v>
      </c>
      <c r="H27" s="10">
        <f t="shared" si="1"/>
        <v>79.0462085308057</v>
      </c>
      <c r="I27" s="10">
        <f t="shared" si="2"/>
        <v>23.018278750952021</v>
      </c>
    </row>
    <row r="28" spans="1:9" ht="39" customHeight="1">
      <c r="A28" s="3" t="s">
        <v>23</v>
      </c>
      <c r="B28" s="15">
        <v>3846</v>
      </c>
      <c r="C28" s="15">
        <f>B28/B42*100</f>
        <v>4.6883571245718185</v>
      </c>
      <c r="D28" s="15">
        <v>16381.2</v>
      </c>
      <c r="E28" s="15">
        <f>D28/D42*100</f>
        <v>1.6168115554670335</v>
      </c>
      <c r="F28" s="15">
        <v>187</v>
      </c>
      <c r="G28" s="10">
        <f>F28/F42*100</f>
        <v>0.1276664015483818</v>
      </c>
      <c r="H28" s="10">
        <f t="shared" si="1"/>
        <v>-95.137805512220496</v>
      </c>
      <c r="I28" s="10">
        <f t="shared" si="2"/>
        <v>1.1415525114155249</v>
      </c>
    </row>
    <row r="29" spans="1:9" ht="26.25" customHeight="1">
      <c r="A29" s="3" t="s">
        <v>24</v>
      </c>
      <c r="B29" s="15">
        <v>84</v>
      </c>
      <c r="C29" s="15">
        <f>B29/B42*100</f>
        <v>0.10239781551326906</v>
      </c>
      <c r="D29" s="15">
        <v>2630.2</v>
      </c>
      <c r="E29" s="15">
        <f>D29/D42*100</f>
        <v>0.25959867123222902</v>
      </c>
      <c r="F29" s="15">
        <v>1034.2</v>
      </c>
      <c r="G29" s="10">
        <f>F29/F42*100</f>
        <v>0.70605664428522186</v>
      </c>
      <c r="H29" s="10">
        <f t="shared" si="1"/>
        <v>1131.1904761904761</v>
      </c>
      <c r="I29" s="10">
        <f t="shared" si="2"/>
        <v>39.320203786784283</v>
      </c>
    </row>
    <row r="30" spans="1:9" ht="26.25" customHeight="1">
      <c r="A30" s="3" t="s">
        <v>25</v>
      </c>
      <c r="B30" s="15">
        <v>26</v>
      </c>
      <c r="C30" s="15">
        <f>B30/B42*100</f>
        <v>3.1694561944583283E-2</v>
      </c>
      <c r="D30" s="15">
        <v>155.6</v>
      </c>
      <c r="E30" s="15">
        <f>D30/D42*100</f>
        <v>1.5357597613768854E-2</v>
      </c>
      <c r="F30" s="15">
        <v>14.3</v>
      </c>
      <c r="G30" s="10">
        <f>F30/F42*100</f>
        <v>9.7627248242880202E-3</v>
      </c>
      <c r="H30" s="10">
        <f t="shared" si="1"/>
        <v>-44.999999999999993</v>
      </c>
      <c r="I30" s="10">
        <f t="shared" si="2"/>
        <v>9.1902313624678662</v>
      </c>
    </row>
    <row r="31" spans="1:9" ht="26.25" customHeight="1">
      <c r="A31" s="3" t="s">
        <v>26</v>
      </c>
      <c r="B31" s="15">
        <f t="shared" ref="B31" si="3">B32+B39+B40+B41</f>
        <v>53874</v>
      </c>
      <c r="C31" s="15">
        <f>B31/B42*100</f>
        <v>65.673570392403064</v>
      </c>
      <c r="D31" s="15">
        <f>D32+D39+D40+D41</f>
        <v>761040.1</v>
      </c>
      <c r="E31" s="15">
        <f>D31/D42*100</f>
        <v>75.114059278550201</v>
      </c>
      <c r="F31" s="15">
        <f t="shared" ref="F31" si="4">F32+F39+F40+F41</f>
        <v>96936.1</v>
      </c>
      <c r="G31" s="10">
        <f>F31/F42*100</f>
        <v>66.179053834941683</v>
      </c>
      <c r="H31" s="10">
        <f t="shared" si="1"/>
        <v>79.931135612725996</v>
      </c>
      <c r="I31" s="10">
        <f t="shared" si="2"/>
        <v>12.737318309508264</v>
      </c>
    </row>
    <row r="32" spans="1:9" ht="64.5" customHeight="1">
      <c r="A32" s="3" t="s">
        <v>27</v>
      </c>
      <c r="B32" s="15">
        <f t="shared" ref="B32" si="5">B33+B36+B37+B38</f>
        <v>53892</v>
      </c>
      <c r="C32" s="15">
        <f>B32/B42*100</f>
        <v>65.695512781441607</v>
      </c>
      <c r="D32" s="15">
        <f>D33+D36+D37+D38</f>
        <v>760850.1</v>
      </c>
      <c r="E32" s="15">
        <f>D32/D42*100</f>
        <v>75.095306427993535</v>
      </c>
      <c r="F32" s="15">
        <f t="shared" ref="F32" si="6">F33+F36+F37+F38</f>
        <v>96667.8</v>
      </c>
      <c r="G32" s="10">
        <f>F32/F42*100</f>
        <v>65.995883270581089</v>
      </c>
      <c r="H32" s="10">
        <f t="shared" si="1"/>
        <v>79.373190826096646</v>
      </c>
      <c r="I32" s="10">
        <f t="shared" si="2"/>
        <v>12.705235893377683</v>
      </c>
    </row>
    <row r="33" spans="1:9" ht="39" customHeight="1">
      <c r="A33" s="3" t="s">
        <v>28</v>
      </c>
      <c r="B33" s="15">
        <f>B34+B35</f>
        <v>12056</v>
      </c>
      <c r="C33" s="15">
        <f>B33/B42*100</f>
        <v>14.696524569380614</v>
      </c>
      <c r="D33" s="15">
        <f>D34+D35</f>
        <v>73881</v>
      </c>
      <c r="E33" s="15">
        <f>D33/D42*100</f>
        <v>7.2919965893499787</v>
      </c>
      <c r="F33" s="15">
        <f>F34+F35</f>
        <v>18470.400000000001</v>
      </c>
      <c r="G33" s="10">
        <f>F33/F42*100</f>
        <v>12.609890391225836</v>
      </c>
      <c r="H33" s="10">
        <f t="shared" si="1"/>
        <v>53.205043132050434</v>
      </c>
      <c r="I33" s="10">
        <f t="shared" si="2"/>
        <v>25.0002030291956</v>
      </c>
    </row>
    <row r="34" spans="1:9" ht="39" customHeight="1">
      <c r="A34" s="3" t="s">
        <v>29</v>
      </c>
      <c r="B34" s="15">
        <v>12056</v>
      </c>
      <c r="C34" s="15">
        <f>B34/B42*100</f>
        <v>14.696524569380614</v>
      </c>
      <c r="D34" s="15">
        <v>73881</v>
      </c>
      <c r="E34" s="15">
        <f>D34/D42*100</f>
        <v>7.2919965893499787</v>
      </c>
      <c r="F34" s="15">
        <v>18470.400000000001</v>
      </c>
      <c r="G34" s="10">
        <f>F34/F42*100</f>
        <v>12.609890391225836</v>
      </c>
      <c r="H34" s="10">
        <f t="shared" si="1"/>
        <v>53.205043132050434</v>
      </c>
      <c r="I34" s="10">
        <f t="shared" si="2"/>
        <v>25.0002030291956</v>
      </c>
    </row>
    <row r="35" spans="1:9" ht="38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>
      <c r="A36" s="18" t="s">
        <v>109</v>
      </c>
      <c r="B36" s="15">
        <v>3852</v>
      </c>
      <c r="C36" s="15">
        <f>B36/B42*100</f>
        <v>4.6956712542513381</v>
      </c>
      <c r="D36" s="15">
        <v>331450.2</v>
      </c>
      <c r="E36" s="15">
        <f>D36/D42*100</f>
        <v>32.713874039866383</v>
      </c>
      <c r="F36" s="15">
        <v>4068.1</v>
      </c>
      <c r="G36" s="10">
        <f>F36/F42*100</f>
        <v>2.7773245355025242</v>
      </c>
      <c r="H36" s="10"/>
      <c r="I36" s="10">
        <f t="shared" si="2"/>
        <v>1.2273638694440372</v>
      </c>
    </row>
    <row r="37" spans="1:9" ht="39" customHeight="1">
      <c r="A37" s="18" t="s">
        <v>110</v>
      </c>
      <c r="B37" s="15">
        <v>36156</v>
      </c>
      <c r="C37" s="15">
        <f>B37/B42*100</f>
        <v>44.074945448782813</v>
      </c>
      <c r="D37" s="15">
        <v>320958.8</v>
      </c>
      <c r="E37" s="15">
        <f>D37/D42*100</f>
        <v>31.678381111813081</v>
      </c>
      <c r="F37" s="15">
        <v>70264.800000000003</v>
      </c>
      <c r="G37" s="10">
        <f>F37/F42*100</f>
        <v>47.970343163191117</v>
      </c>
      <c r="H37" s="10">
        <f t="shared" si="1"/>
        <v>94.337869233322294</v>
      </c>
      <c r="I37" s="10">
        <f t="shared" si="2"/>
        <v>21.892155628697516</v>
      </c>
    </row>
    <row r="38" spans="1:9" ht="26.25" customHeight="1">
      <c r="A38" s="3" t="s">
        <v>30</v>
      </c>
      <c r="B38" s="15">
        <v>1828</v>
      </c>
      <c r="C38" s="15">
        <f>B38/B42*100</f>
        <v>2.2283715090268554</v>
      </c>
      <c r="D38" s="15">
        <v>34560.1</v>
      </c>
      <c r="E38" s="15">
        <f>D38/D42*100</f>
        <v>3.4110546869640941</v>
      </c>
      <c r="F38" s="15">
        <v>3864.5</v>
      </c>
      <c r="G38" s="10">
        <f>F38/F42*100</f>
        <v>2.6383251806616124</v>
      </c>
      <c r="H38" s="10"/>
      <c r="I38" s="10"/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300</v>
      </c>
      <c r="E39" s="15">
        <f>D39/D42*100</f>
        <v>2.9609764036829415E-2</v>
      </c>
      <c r="F39" s="15">
        <v>300</v>
      </c>
      <c r="G39" s="10">
        <f>F39/F42*100</f>
        <v>0.20481240890114727</v>
      </c>
      <c r="H39" s="10"/>
      <c r="I39" s="10"/>
    </row>
    <row r="40" spans="1:9" ht="64.5" customHeight="1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>
      <c r="A41" s="3" t="s">
        <v>33</v>
      </c>
      <c r="B41" s="15">
        <v>-18</v>
      </c>
      <c r="C41" s="15">
        <f>B41/B42*100</f>
        <v>-2.1942389038557653E-2</v>
      </c>
      <c r="D41" s="15">
        <v>-110</v>
      </c>
      <c r="E41" s="15">
        <f>D41/D42*100</f>
        <v>-1.0856913480170784E-2</v>
      </c>
      <c r="F41" s="15">
        <v>-31.7</v>
      </c>
      <c r="G41" s="10">
        <f>F41/F42*100</f>
        <v>-2.1641844540554563E-2</v>
      </c>
      <c r="H41" s="10">
        <f t="shared" si="1"/>
        <v>76.111111111111114</v>
      </c>
      <c r="I41" s="10">
        <f t="shared" si="2"/>
        <v>28.818181818181817</v>
      </c>
    </row>
    <row r="42" spans="1:9" s="14" customFormat="1" ht="15" customHeight="1">
      <c r="A42" s="12" t="s">
        <v>34</v>
      </c>
      <c r="B42" s="16">
        <f>B8+B31</f>
        <v>82033</v>
      </c>
      <c r="C42" s="13">
        <f>C31+C8</f>
        <v>100</v>
      </c>
      <c r="D42" s="16">
        <f>D8+D31</f>
        <v>1013179.3</v>
      </c>
      <c r="E42" s="16">
        <f>SUM(E8,E31)</f>
        <v>100</v>
      </c>
      <c r="F42" s="16">
        <f>F8+F31</f>
        <v>146475.5</v>
      </c>
      <c r="G42" s="13">
        <f>G31+G8</f>
        <v>100</v>
      </c>
      <c r="H42" s="10">
        <f t="shared" si="1"/>
        <v>78.556800312069527</v>
      </c>
      <c r="I42" s="10">
        <f t="shared" si="2"/>
        <v>14.457016640588687</v>
      </c>
    </row>
    <row r="43" spans="1:9" ht="26.25" customHeight="1">
      <c r="A43" s="3" t="s">
        <v>35</v>
      </c>
      <c r="B43" s="17">
        <f>SUM(B44:B49)</f>
        <v>12266.7</v>
      </c>
      <c r="C43" s="9">
        <f>B43/B88*100</f>
        <v>9.2252884524269696</v>
      </c>
      <c r="D43" s="17">
        <f>SUM(D44:D49)</f>
        <v>112330</v>
      </c>
      <c r="E43" s="9">
        <f>D43/D88*100</f>
        <v>10.502296424862349</v>
      </c>
      <c r="F43" s="17">
        <f>SUM(F44:F49)</f>
        <v>20783.099999999999</v>
      </c>
      <c r="G43" s="9">
        <f>F43/F88*100</f>
        <v>13.145673833511282</v>
      </c>
      <c r="H43" s="9">
        <f>F43/B43*100-100</f>
        <v>69.426985252757447</v>
      </c>
      <c r="I43" s="10">
        <f t="shared" ref="I43:I73" si="7">F43/D43*100</f>
        <v>18.501824979969729</v>
      </c>
    </row>
    <row r="44" spans="1:9" ht="78" customHeight="1">
      <c r="A44" s="3" t="s">
        <v>36</v>
      </c>
      <c r="B44" s="17">
        <v>47.8</v>
      </c>
      <c r="C44" s="9">
        <f>B44/B88*100</f>
        <v>3.5948444816128966E-2</v>
      </c>
      <c r="D44" s="17">
        <v>574</v>
      </c>
      <c r="E44" s="9">
        <f>D44/D88*100</f>
        <v>5.3666145712374144E-2</v>
      </c>
      <c r="F44" s="17">
        <v>95.6</v>
      </c>
      <c r="G44" s="9">
        <f>F44/F88*100</f>
        <v>6.046867014466939E-2</v>
      </c>
      <c r="H44" s="9">
        <f>F44/B44*100-100</f>
        <v>100</v>
      </c>
      <c r="I44" s="10">
        <f t="shared" si="7"/>
        <v>16.655052264808361</v>
      </c>
    </row>
    <row r="45" spans="1:9" ht="111.75" customHeight="1">
      <c r="A45" s="3" t="s">
        <v>37</v>
      </c>
      <c r="B45" s="17">
        <v>4073.4</v>
      </c>
      <c r="C45" s="9">
        <f>B45/B88*100</f>
        <v>3.0634392283267724</v>
      </c>
      <c r="D45" s="17">
        <v>32457.1</v>
      </c>
      <c r="E45" s="9">
        <f>D45/D88*100</f>
        <v>3.0345774529635867</v>
      </c>
      <c r="F45" s="17">
        <v>5680.7</v>
      </c>
      <c r="G45" s="9">
        <f>F45/F88*100</f>
        <v>3.5931419925818351</v>
      </c>
      <c r="H45" s="9">
        <f>F45/B45*100-100</f>
        <v>39.458437668777918</v>
      </c>
      <c r="I45" s="10">
        <f t="shared" si="7"/>
        <v>17.502179800413469</v>
      </c>
    </row>
    <row r="46" spans="1:9" ht="15" customHeight="1">
      <c r="A46" s="3" t="s">
        <v>38</v>
      </c>
      <c r="B46" s="17">
        <v>0</v>
      </c>
      <c r="C46" s="9">
        <f>B46/B88*100</f>
        <v>0</v>
      </c>
      <c r="D46" s="17">
        <v>17.899999999999999</v>
      </c>
      <c r="E46" s="9">
        <f>D46/D88*100</f>
        <v>1.6735609899851866E-3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>
      <c r="A47" s="3" t="s">
        <v>39</v>
      </c>
      <c r="B47" s="17">
        <v>1760.7</v>
      </c>
      <c r="C47" s="9">
        <f>B47/B88*100</f>
        <v>1.3241511880284158</v>
      </c>
      <c r="D47" s="17">
        <v>11203.7</v>
      </c>
      <c r="E47" s="9">
        <f>D47/D88*100</f>
        <v>1.0474902381841922</v>
      </c>
      <c r="F47" s="17">
        <v>2119.9</v>
      </c>
      <c r="G47" s="9">
        <f>F47/F88*100</f>
        <v>1.34087378493394</v>
      </c>
      <c r="H47" s="9">
        <f t="shared" si="8"/>
        <v>20.400976884193781</v>
      </c>
      <c r="I47" s="10">
        <f t="shared" si="7"/>
        <v>18.921427742620743</v>
      </c>
    </row>
    <row r="48" spans="1:9" ht="15" customHeight="1">
      <c r="A48" s="3" t="s">
        <v>40</v>
      </c>
      <c r="B48" s="17">
        <v>0</v>
      </c>
      <c r="C48" s="9">
        <f>B48/B88*100</f>
        <v>0</v>
      </c>
      <c r="D48" s="17">
        <v>500</v>
      </c>
      <c r="E48" s="9">
        <f>D48/D88*100</f>
        <v>4.6747513686737067E-2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17">
        <v>6384.8</v>
      </c>
      <c r="C49" s="9">
        <f>B49/B88*100</f>
        <v>4.8017495912556534</v>
      </c>
      <c r="D49" s="17">
        <v>67577.3</v>
      </c>
      <c r="E49" s="9">
        <f>D49/D88*100</f>
        <v>6.3181415133254735</v>
      </c>
      <c r="F49" s="17">
        <v>12886.9</v>
      </c>
      <c r="G49" s="9">
        <f>F49/F88*100</f>
        <v>8.151189385850838</v>
      </c>
      <c r="H49" s="9">
        <f>F49/B49*100-100</f>
        <v>101.83717579250717</v>
      </c>
      <c r="I49" s="10">
        <f t="shared" si="7"/>
        <v>19.069865176619956</v>
      </c>
    </row>
    <row r="50" spans="1:9" ht="15" customHeight="1">
      <c r="A50" s="3" t="s">
        <v>42</v>
      </c>
      <c r="B50" s="17">
        <f>B51</f>
        <v>551.9</v>
      </c>
      <c r="C50" s="9">
        <f>B50/B88*100</f>
        <v>0.415061646318443</v>
      </c>
      <c r="D50" s="17">
        <f>D51</f>
        <v>3075.8</v>
      </c>
      <c r="E50" s="9">
        <f>D50/D88*100</f>
        <v>0.28757200519533177</v>
      </c>
      <c r="F50" s="17">
        <f>F51</f>
        <v>769</v>
      </c>
      <c r="G50" s="9">
        <f>F50/F88*100</f>
        <v>0.48640593453191172</v>
      </c>
      <c r="H50" s="9">
        <f>F50/B50*100-100</f>
        <v>39.336836383402783</v>
      </c>
      <c r="I50" s="10">
        <f t="shared" si="7"/>
        <v>25.001625593341569</v>
      </c>
    </row>
    <row r="51" spans="1:9" ht="26.25" customHeight="1">
      <c r="A51" s="3" t="s">
        <v>43</v>
      </c>
      <c r="B51" s="17">
        <v>551.9</v>
      </c>
      <c r="C51" s="9">
        <f>B51/B88*100</f>
        <v>0.415061646318443</v>
      </c>
      <c r="D51" s="17">
        <v>3075.8</v>
      </c>
      <c r="E51" s="9">
        <f>D51/D88*100</f>
        <v>0.28757200519533177</v>
      </c>
      <c r="F51" s="17">
        <v>769</v>
      </c>
      <c r="G51" s="9">
        <f>F51/F88*100</f>
        <v>0.48640593453191172</v>
      </c>
      <c r="H51" s="9">
        <f t="shared" ref="H51:H101" si="9">F51/B51*100-100</f>
        <v>39.336836383402783</v>
      </c>
      <c r="I51" s="10">
        <f t="shared" si="7"/>
        <v>25.001625593341569</v>
      </c>
    </row>
    <row r="52" spans="1:9" ht="51.75" customHeight="1">
      <c r="A52" s="3" t="s">
        <v>44</v>
      </c>
      <c r="B52" s="17">
        <f>B54</f>
        <v>160.80000000000001</v>
      </c>
      <c r="C52" s="9">
        <f>B52/B88*100</f>
        <v>0.12093117000906983</v>
      </c>
      <c r="D52" s="17">
        <f>SUM(D53:D55)</f>
        <v>6.8</v>
      </c>
      <c r="E52" s="9">
        <f>D52/D88*100</f>
        <v>6.3576618613962396E-4</v>
      </c>
      <c r="F52" s="17">
        <f>SUM(F53:F55)</f>
        <v>0</v>
      </c>
      <c r="G52" s="9">
        <f>F52/F88*100</f>
        <v>0</v>
      </c>
      <c r="H52" s="9">
        <f t="shared" si="9"/>
        <v>-100</v>
      </c>
      <c r="I52" s="10">
        <f t="shared" si="7"/>
        <v>0</v>
      </c>
    </row>
    <row r="53" spans="1:9" ht="20.25" hidden="1" customHeight="1">
      <c r="A53" s="3" t="s">
        <v>111</v>
      </c>
      <c r="B53" s="17">
        <v>0</v>
      </c>
      <c r="C53" s="9">
        <f>B53/B88*100</f>
        <v>0</v>
      </c>
      <c r="D53" s="17">
        <v>0</v>
      </c>
      <c r="E53" s="9">
        <f>D53/D88*100</f>
        <v>0</v>
      </c>
      <c r="F53" s="17">
        <v>0</v>
      </c>
      <c r="G53" s="9">
        <f>F53/F88*100</f>
        <v>0</v>
      </c>
      <c r="H53" s="9" t="e">
        <f t="shared" si="9"/>
        <v>#DIV/0!</v>
      </c>
      <c r="I53" s="10" t="e">
        <f t="shared" si="7"/>
        <v>#DIV/0!</v>
      </c>
    </row>
    <row r="54" spans="1:9" ht="66" customHeight="1">
      <c r="A54" s="3" t="s">
        <v>102</v>
      </c>
      <c r="B54" s="17">
        <v>160.80000000000001</v>
      </c>
      <c r="C54" s="9">
        <f>B54/B88*100</f>
        <v>0.12093117000906983</v>
      </c>
      <c r="D54" s="17">
        <v>0</v>
      </c>
      <c r="E54" s="9">
        <f>D54/D88*100</f>
        <v>0</v>
      </c>
      <c r="F54" s="17">
        <v>0</v>
      </c>
      <c r="G54" s="9">
        <f>F54/F88*100</f>
        <v>0</v>
      </c>
      <c r="H54" s="9">
        <f t="shared" si="9"/>
        <v>-100</v>
      </c>
      <c r="I54" s="10" t="e">
        <f t="shared" si="7"/>
        <v>#DIV/0!</v>
      </c>
    </row>
    <row r="55" spans="1:9" ht="54.75" customHeight="1">
      <c r="A55" s="3" t="s">
        <v>115</v>
      </c>
      <c r="B55" s="17">
        <v>0</v>
      </c>
      <c r="C55" s="9">
        <f>B55/B88*100</f>
        <v>0</v>
      </c>
      <c r="D55" s="17">
        <v>6.8</v>
      </c>
      <c r="E55" s="9">
        <f>D55/D88*100</f>
        <v>6.3576618613962396E-4</v>
      </c>
      <c r="F55" s="17">
        <v>0</v>
      </c>
      <c r="G55" s="9">
        <f>F55/F88*100</f>
        <v>0</v>
      </c>
      <c r="H55" s="9" t="e">
        <f t="shared" si="9"/>
        <v>#DIV/0!</v>
      </c>
      <c r="I55" s="10">
        <f t="shared" si="7"/>
        <v>0</v>
      </c>
    </row>
    <row r="56" spans="1:9" ht="26.25" customHeight="1">
      <c r="A56" s="3" t="s">
        <v>45</v>
      </c>
      <c r="B56" s="17">
        <f>SUM(B57:B59)</f>
        <v>1176.5</v>
      </c>
      <c r="C56" s="9">
        <f>B56/B88*100</f>
        <v>0.88479801937606117</v>
      </c>
      <c r="D56" s="17">
        <f>SUM(D57:D59)</f>
        <v>43884.899999999994</v>
      </c>
      <c r="E56" s="9">
        <f>D56/D88*100</f>
        <v>4.1030199267821743</v>
      </c>
      <c r="F56" s="17">
        <f>SUM(F57:F59)</f>
        <v>1456.3</v>
      </c>
      <c r="G56" s="9">
        <f>F56/F88*100</f>
        <v>0.92113519175399616</v>
      </c>
      <c r="H56" s="9">
        <f t="shared" si="9"/>
        <v>23.782405439864007</v>
      </c>
      <c r="I56" s="10">
        <f t="shared" si="7"/>
        <v>3.3184534999510089</v>
      </c>
    </row>
    <row r="57" spans="1:9" ht="26.25" customHeight="1">
      <c r="A57" s="3" t="s">
        <v>46</v>
      </c>
      <c r="B57" s="17">
        <v>0</v>
      </c>
      <c r="C57" s="9">
        <f>B57/B88*100</f>
        <v>0</v>
      </c>
      <c r="D57" s="17">
        <v>730.7</v>
      </c>
      <c r="E57" s="9">
        <f>D57/D88*100</f>
        <v>6.831681650179755E-2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>
      <c r="A58" s="3" t="s">
        <v>47</v>
      </c>
      <c r="B58" s="17">
        <v>1083</v>
      </c>
      <c r="C58" s="9">
        <f>B58/B88*100</f>
        <v>0.81448045472526509</v>
      </c>
      <c r="D58" s="17">
        <v>42554.2</v>
      </c>
      <c r="E58" s="9">
        <f>D58/D88*100</f>
        <v>3.9786060938562926</v>
      </c>
      <c r="F58" s="17">
        <v>1366.3</v>
      </c>
      <c r="G58" s="9">
        <f>F58/F88*100</f>
        <v>0.86420861944206895</v>
      </c>
      <c r="H58" s="9">
        <f t="shared" si="9"/>
        <v>26.158818097876264</v>
      </c>
      <c r="I58" s="10">
        <f t="shared" si="7"/>
        <v>3.2107289057249342</v>
      </c>
    </row>
    <row r="59" spans="1:9" ht="26.25" customHeight="1">
      <c r="A59" s="3" t="s">
        <v>48</v>
      </c>
      <c r="B59" s="17">
        <v>93.5</v>
      </c>
      <c r="C59" s="9">
        <f>B59/B88*100</f>
        <v>7.0317564650796194E-2</v>
      </c>
      <c r="D59" s="17">
        <v>600</v>
      </c>
      <c r="E59" s="9">
        <f>D59/D88*100</f>
        <v>5.6097016424084468E-2</v>
      </c>
      <c r="F59" s="17">
        <v>90</v>
      </c>
      <c r="G59" s="9">
        <f>F59/F88*100</f>
        <v>5.6926572311927257E-2</v>
      </c>
      <c r="H59" s="9">
        <f t="shared" si="9"/>
        <v>-3.7433155080213965</v>
      </c>
      <c r="I59" s="10">
        <f t="shared" si="7"/>
        <v>15</v>
      </c>
    </row>
    <row r="60" spans="1:9" ht="26.25" customHeight="1">
      <c r="A60" s="3" t="s">
        <v>49</v>
      </c>
      <c r="B60" s="17">
        <f>SUM(B61:B63)</f>
        <v>1616</v>
      </c>
      <c r="C60" s="9">
        <f>B60/B88*100</f>
        <v>1.2153281762105526</v>
      </c>
      <c r="D60" s="17">
        <f>SUM(D61:D63)</f>
        <v>164292.9</v>
      </c>
      <c r="E60" s="9">
        <f>D60/D88*100</f>
        <v>15.360569182767447</v>
      </c>
      <c r="F60" s="17">
        <f>SUM(F61:F63)</f>
        <v>2635.3</v>
      </c>
      <c r="G60" s="9">
        <f>F60/F88*100</f>
        <v>1.6668732890402433</v>
      </c>
      <c r="H60" s="9">
        <f t="shared" si="9"/>
        <v>63.075495049504951</v>
      </c>
      <c r="I60" s="10">
        <f t="shared" si="7"/>
        <v>1.6040254934936327</v>
      </c>
    </row>
    <row r="61" spans="1:9" ht="15" customHeight="1">
      <c r="A61" s="3" t="s">
        <v>50</v>
      </c>
      <c r="B61" s="17">
        <v>540</v>
      </c>
      <c r="C61" s="9">
        <f>B61/B88*100</f>
        <v>0.40611213809015984</v>
      </c>
      <c r="D61" s="17">
        <v>10889.5</v>
      </c>
      <c r="E61" s="9">
        <f>D61/D88*100</f>
        <v>1.0181141005834464</v>
      </c>
      <c r="F61" s="17">
        <v>652.29999999999995</v>
      </c>
      <c r="G61" s="9">
        <f>F61/F88*100</f>
        <v>0.4125911457674461</v>
      </c>
      <c r="H61" s="9">
        <f t="shared" si="9"/>
        <v>20.796296296296291</v>
      </c>
      <c r="I61" s="10">
        <f t="shared" si="7"/>
        <v>5.9901740208457683</v>
      </c>
    </row>
    <row r="62" spans="1:9" ht="15" customHeight="1">
      <c r="A62" s="3" t="s">
        <v>51</v>
      </c>
      <c r="B62" s="17">
        <v>449.9</v>
      </c>
      <c r="C62" s="9">
        <f>B62/B88*100</f>
        <v>0.33835157579030167</v>
      </c>
      <c r="D62" s="17">
        <v>143081.1</v>
      </c>
      <c r="E62" s="9">
        <f>D62/D88*100</f>
        <v>13.377371361126789</v>
      </c>
      <c r="F62" s="17">
        <v>823.3</v>
      </c>
      <c r="G62" s="9">
        <f>F62/F88*100</f>
        <v>0.52075163316010786</v>
      </c>
      <c r="H62" s="9">
        <f t="shared" si="9"/>
        <v>82.996221382529455</v>
      </c>
      <c r="I62" s="10">
        <f t="shared" si="7"/>
        <v>0.57540793298346171</v>
      </c>
    </row>
    <row r="63" spans="1:9" ht="15" customHeight="1">
      <c r="A63" s="3" t="s">
        <v>52</v>
      </c>
      <c r="B63" s="17">
        <v>626.1</v>
      </c>
      <c r="C63" s="9">
        <f>B63/B88*100</f>
        <v>0.47086446233009099</v>
      </c>
      <c r="D63" s="17">
        <v>10322.299999999999</v>
      </c>
      <c r="E63" s="9">
        <f>D63/D88*100</f>
        <v>0.96508372105721196</v>
      </c>
      <c r="F63" s="17">
        <v>1159.7</v>
      </c>
      <c r="G63" s="9">
        <f>F63/F88*100</f>
        <v>0.73353051011268933</v>
      </c>
      <c r="H63" s="9">
        <f t="shared" si="9"/>
        <v>85.226002236064545</v>
      </c>
      <c r="I63" s="10">
        <f t="shared" si="7"/>
        <v>11.234899198821969</v>
      </c>
    </row>
    <row r="64" spans="1:9" ht="15" customHeight="1">
      <c r="A64" s="3" t="s">
        <v>53</v>
      </c>
      <c r="B64" s="17">
        <f>SUM(B65:B70)</f>
        <v>97776.700000000012</v>
      </c>
      <c r="C64" s="9">
        <f>B64/B88*100</f>
        <v>73.533897578518776</v>
      </c>
      <c r="D64" s="17">
        <f>SUM(D65:D70)</f>
        <v>652782.39999999991</v>
      </c>
      <c r="E64" s="9">
        <f>D64/D88*100</f>
        <v>61.031908356922123</v>
      </c>
      <c r="F64" s="17">
        <f>SUM(F65:F70)</f>
        <v>117324.09999999998</v>
      </c>
      <c r="G64" s="9">
        <f>F64/F88*100</f>
        <v>74.209542917575362</v>
      </c>
      <c r="H64" s="9">
        <f t="shared" si="9"/>
        <v>19.991879455943959</v>
      </c>
      <c r="I64" s="10">
        <f t="shared" si="7"/>
        <v>17.972926353406585</v>
      </c>
    </row>
    <row r="65" spans="1:9" ht="15" customHeight="1">
      <c r="A65" s="3" t="s">
        <v>54</v>
      </c>
      <c r="B65" s="17">
        <v>33665.800000000003</v>
      </c>
      <c r="C65" s="9">
        <f>B65/B88*100</f>
        <v>25.318685219473529</v>
      </c>
      <c r="D65" s="17">
        <v>180892.5</v>
      </c>
      <c r="E65" s="9">
        <f>D65/D88*100</f>
        <v>16.912549239156167</v>
      </c>
      <c r="F65" s="17">
        <v>37080.400000000001</v>
      </c>
      <c r="G65" s="9">
        <f>F65/F88*100</f>
        <v>23.454000799502083</v>
      </c>
      <c r="H65" s="9">
        <f t="shared" si="9"/>
        <v>10.142637335218524</v>
      </c>
      <c r="I65" s="10">
        <f t="shared" si="7"/>
        <v>20.498583412800421</v>
      </c>
    </row>
    <row r="66" spans="1:9" ht="15" customHeight="1">
      <c r="A66" s="3" t="s">
        <v>55</v>
      </c>
      <c r="B66" s="17">
        <v>57675</v>
      </c>
      <c r="C66" s="9">
        <f>B66/B88*100</f>
        <v>43.375032526574017</v>
      </c>
      <c r="D66" s="17">
        <v>422519.1</v>
      </c>
      <c r="E66" s="9">
        <f>D66/D88*100</f>
        <v>39.503434820315647</v>
      </c>
      <c r="F66" s="17">
        <v>71891.399999999994</v>
      </c>
      <c r="G66" s="9">
        <f>F66/F88*100</f>
        <v>45.472566452285413</v>
      </c>
      <c r="H66" s="9">
        <f t="shared" si="9"/>
        <v>24.649154746423903</v>
      </c>
      <c r="I66" s="10">
        <f t="shared" si="7"/>
        <v>17.014946779920717</v>
      </c>
    </row>
    <row r="67" spans="1:9" ht="26.25" customHeight="1">
      <c r="A67" s="3" t="s">
        <v>56</v>
      </c>
      <c r="B67" s="17">
        <v>6405.1</v>
      </c>
      <c r="C67" s="9">
        <f>B67/B88*100</f>
        <v>4.8170163994097832</v>
      </c>
      <c r="D67" s="17">
        <v>47482.6</v>
      </c>
      <c r="E67" s="9">
        <f>D67/D88*100</f>
        <v>4.4393869867637221</v>
      </c>
      <c r="F67" s="17">
        <v>8251.5</v>
      </c>
      <c r="G67" s="9">
        <f>F67/F88*100</f>
        <v>5.2192179047985308</v>
      </c>
      <c r="H67" s="9">
        <f t="shared" si="9"/>
        <v>28.827028461694567</v>
      </c>
      <c r="I67" s="10">
        <f t="shared" si="7"/>
        <v>17.377944762923683</v>
      </c>
    </row>
    <row r="68" spans="1:9" ht="36.75" customHeight="1">
      <c r="A68" s="3" t="s">
        <v>57</v>
      </c>
      <c r="B68" s="17">
        <v>0</v>
      </c>
      <c r="C68" s="9">
        <f>B68/B88*100</f>
        <v>0</v>
      </c>
      <c r="D68" s="17">
        <v>103.2</v>
      </c>
      <c r="E68" s="9">
        <f>D68/D88*100</f>
        <v>9.648686824942531E-3</v>
      </c>
      <c r="F68" s="17">
        <v>7.4</v>
      </c>
      <c r="G68" s="9">
        <f>F68/F88*100</f>
        <v>4.6806292789806853E-3</v>
      </c>
      <c r="H68" s="9" t="e">
        <f t="shared" si="9"/>
        <v>#DIV/0!</v>
      </c>
      <c r="I68" s="10">
        <f t="shared" si="7"/>
        <v>7.170542635658915</v>
      </c>
    </row>
    <row r="69" spans="1:9" ht="15" customHeight="1">
      <c r="A69" s="3" t="s">
        <v>58</v>
      </c>
      <c r="B69" s="17">
        <v>30.8</v>
      </c>
      <c r="C69" s="9">
        <f>B69/B88*100</f>
        <v>2.3163433061438751E-2</v>
      </c>
      <c r="D69" s="17">
        <v>400</v>
      </c>
      <c r="E69" s="9">
        <f>D69/D88*100</f>
        <v>3.7398010949389653E-2</v>
      </c>
      <c r="F69" s="17">
        <v>93.4</v>
      </c>
      <c r="G69" s="9">
        <f>F69/F88*100</f>
        <v>5.9077131710377845E-2</v>
      </c>
      <c r="H69" s="9">
        <f t="shared" si="9"/>
        <v>203.24675324675326</v>
      </c>
      <c r="I69" s="10">
        <f t="shared" si="7"/>
        <v>23.35</v>
      </c>
    </row>
    <row r="70" spans="1:9" ht="26.25" customHeight="1">
      <c r="A70" s="3" t="s">
        <v>59</v>
      </c>
      <c r="B70" s="17">
        <v>0</v>
      </c>
      <c r="C70" s="9">
        <f>B70/B88*100</f>
        <v>0</v>
      </c>
      <c r="D70" s="17">
        <v>1385</v>
      </c>
      <c r="E70" s="9">
        <f>D70/D88*100</f>
        <v>0.12949061291226166</v>
      </c>
      <c r="F70" s="17">
        <v>0</v>
      </c>
      <c r="G70" s="9">
        <f>F70/F88*100</f>
        <v>0</v>
      </c>
      <c r="H70" s="9" t="e">
        <f t="shared" si="9"/>
        <v>#DIV/0!</v>
      </c>
      <c r="I70" s="10">
        <f t="shared" si="7"/>
        <v>0</v>
      </c>
    </row>
    <row r="71" spans="1:9" ht="26.25" customHeight="1">
      <c r="A71" s="3" t="s">
        <v>60</v>
      </c>
      <c r="B71" s="17">
        <f>B72</f>
        <v>4385.3999999999996</v>
      </c>
      <c r="C71" s="9">
        <f>B71/B88*100</f>
        <v>3.2980817970010867</v>
      </c>
      <c r="D71" s="17">
        <f>D72</f>
        <v>19981.7</v>
      </c>
      <c r="E71" s="9">
        <f>D71/D88*100</f>
        <v>1.8681895884685482</v>
      </c>
      <c r="F71" s="17">
        <f>F72</f>
        <v>3709.8</v>
      </c>
      <c r="G71" s="9">
        <f>F71/F88*100</f>
        <v>2.3465133106976417</v>
      </c>
      <c r="H71" s="9">
        <f t="shared" si="9"/>
        <v>-15.405664249555329</v>
      </c>
      <c r="I71" s="10">
        <f t="shared" si="7"/>
        <v>18.565987878909201</v>
      </c>
    </row>
    <row r="72" spans="1:9" ht="15" customHeight="1">
      <c r="A72" s="3" t="s">
        <v>61</v>
      </c>
      <c r="B72" s="17">
        <v>4385.3999999999996</v>
      </c>
      <c r="C72" s="9">
        <f>B72/B88*100</f>
        <v>3.2980817970010867</v>
      </c>
      <c r="D72" s="17">
        <v>19981.7</v>
      </c>
      <c r="E72" s="9">
        <f>D72/D88*100</f>
        <v>1.8681895884685482</v>
      </c>
      <c r="F72" s="17">
        <v>3709.8</v>
      </c>
      <c r="G72" s="9">
        <f>F72/F88*100</f>
        <v>2.3465133106976417</v>
      </c>
      <c r="H72" s="9">
        <f t="shared" si="9"/>
        <v>-15.405664249555329</v>
      </c>
      <c r="I72" s="10">
        <f t="shared" si="7"/>
        <v>18.565987878909201</v>
      </c>
    </row>
    <row r="73" spans="1:9" ht="15" customHeight="1">
      <c r="A73" s="3" t="s">
        <v>62</v>
      </c>
      <c r="B73" s="17">
        <f>SUM(B74:B77)</f>
        <v>7233</v>
      </c>
      <c r="C73" s="9">
        <f>B73/B88*100</f>
        <v>5.4396464718631972</v>
      </c>
      <c r="D73" s="17">
        <f>SUM(D74:D77)</f>
        <v>27400.5</v>
      </c>
      <c r="E73" s="9">
        <f>D73/D88*100</f>
        <v>2.5618104975468778</v>
      </c>
      <c r="F73" s="17">
        <f>SUM(F74:F77)</f>
        <v>3633.1</v>
      </c>
      <c r="G73" s="9">
        <f>F73/F88*100</f>
        <v>2.2979992207384767</v>
      </c>
      <c r="H73" s="9">
        <f t="shared" si="9"/>
        <v>-49.77049633623669</v>
      </c>
      <c r="I73" s="10">
        <f t="shared" si="7"/>
        <v>13.25924709403113</v>
      </c>
    </row>
    <row r="74" spans="1:9" ht="15" customHeight="1">
      <c r="A74" s="3" t="s">
        <v>63</v>
      </c>
      <c r="B74" s="17">
        <v>521.79999999999995</v>
      </c>
      <c r="C74" s="9">
        <f>B74/B88*100</f>
        <v>0.39242465491749151</v>
      </c>
      <c r="D74" s="17">
        <v>2367.3000000000002</v>
      </c>
      <c r="E74" s="9">
        <f>D74/D88*100</f>
        <v>0.2213307783012253</v>
      </c>
      <c r="F74" s="17">
        <v>591.79999999999995</v>
      </c>
      <c r="G74" s="9">
        <f>F74/F88*100</f>
        <v>0.37432383882442832</v>
      </c>
      <c r="H74" s="9">
        <f t="shared" si="9"/>
        <v>13.415101571483333</v>
      </c>
      <c r="I74" s="10">
        <f t="shared" ref="I74:I101" si="10">F74/D74*100</f>
        <v>24.998943944578208</v>
      </c>
    </row>
    <row r="75" spans="1:9" ht="26.25" customHeight="1">
      <c r="A75" s="3" t="s">
        <v>64</v>
      </c>
      <c r="B75" s="17">
        <v>5584.5</v>
      </c>
      <c r="C75" s="9">
        <f>B75/B88*100</f>
        <v>4.1998763614157362</v>
      </c>
      <c r="D75" s="17">
        <v>9874.6</v>
      </c>
      <c r="E75" s="9">
        <f>D75/D88*100</f>
        <v>0.92322599730210764</v>
      </c>
      <c r="F75" s="17">
        <v>1950.1</v>
      </c>
      <c r="G75" s="9">
        <f>F75/F88*100</f>
        <v>1.2334723185054373</v>
      </c>
      <c r="H75" s="9">
        <f t="shared" si="9"/>
        <v>-65.08013250962486</v>
      </c>
      <c r="I75" s="10">
        <f t="shared" si="10"/>
        <v>19.748648046503149</v>
      </c>
    </row>
    <row r="76" spans="1:9" ht="15" customHeight="1">
      <c r="A76" s="3" t="s">
        <v>65</v>
      </c>
      <c r="B76" s="17">
        <v>1062.5999999999999</v>
      </c>
      <c r="C76" s="9">
        <f>B76/B88*100</f>
        <v>0.79913844061963668</v>
      </c>
      <c r="D76" s="17">
        <v>13627.1</v>
      </c>
      <c r="E76" s="9">
        <f>D76/D88*100</f>
        <v>1.2740660875210692</v>
      </c>
      <c r="F76" s="17">
        <v>1085.3</v>
      </c>
      <c r="G76" s="9">
        <f>F76/F88*100</f>
        <v>0.6864712103348295</v>
      </c>
      <c r="H76" s="9">
        <f t="shared" si="9"/>
        <v>2.1362695275738872</v>
      </c>
      <c r="I76" s="10">
        <f t="shared" si="10"/>
        <v>7.9642770655531994</v>
      </c>
    </row>
    <row r="77" spans="1:9" ht="26.25" customHeight="1">
      <c r="A77" s="3" t="s">
        <v>66</v>
      </c>
      <c r="B77" s="17">
        <v>64.099999999999994</v>
      </c>
      <c r="C77" s="9">
        <f>B77/B88*100</f>
        <v>4.8207014910331934E-2</v>
      </c>
      <c r="D77" s="17">
        <v>1531.5</v>
      </c>
      <c r="E77" s="9">
        <f>D77/D88*100</f>
        <v>0.14318763442247562</v>
      </c>
      <c r="F77" s="17">
        <v>5.9</v>
      </c>
      <c r="G77" s="9">
        <f>F77/F88*100</f>
        <v>3.7318530737818979E-3</v>
      </c>
      <c r="H77" s="9">
        <f t="shared" si="9"/>
        <v>-90.795631825273006</v>
      </c>
      <c r="I77" s="10">
        <f t="shared" si="10"/>
        <v>0.38524322559582108</v>
      </c>
    </row>
    <row r="78" spans="1:9" ht="26.25" customHeight="1">
      <c r="A78" s="3" t="s">
        <v>67</v>
      </c>
      <c r="B78" s="17">
        <f>SUM(B79:B80)</f>
        <v>2303.3000000000002</v>
      </c>
      <c r="C78" s="9">
        <f>B78/B88*100</f>
        <v>1.7322186808575284</v>
      </c>
      <c r="D78" s="17">
        <f>SUM(D79:D80)</f>
        <v>22628.5</v>
      </c>
      <c r="E78" s="9">
        <f>D78/D88*100</f>
        <v>2.115652226920659</v>
      </c>
      <c r="F78" s="17">
        <f>SUM(F79:F80)</f>
        <v>2533.6999999999998</v>
      </c>
      <c r="G78" s="9">
        <f>F78/F88*100</f>
        <v>1.6026095140747785</v>
      </c>
      <c r="H78" s="9">
        <f t="shared" si="9"/>
        <v>10.003039117787509</v>
      </c>
      <c r="I78" s="10">
        <f t="shared" si="10"/>
        <v>11.196941909538854</v>
      </c>
    </row>
    <row r="79" spans="1:9" ht="15" customHeight="1">
      <c r="A79" s="3" t="s">
        <v>68</v>
      </c>
      <c r="B79" s="17">
        <v>111.3</v>
      </c>
      <c r="C79" s="9">
        <f>B79/B88*100</f>
        <v>8.3704224017471837E-2</v>
      </c>
      <c r="D79" s="17">
        <v>12510</v>
      </c>
      <c r="E79" s="9">
        <f t="shared" ref="E79:G79" si="11">D79/D88*100</f>
        <v>1.1696227924421614</v>
      </c>
      <c r="F79" s="17">
        <v>125.1</v>
      </c>
      <c r="G79" s="9">
        <f t="shared" si="11"/>
        <v>7.9127935513578884E-2</v>
      </c>
      <c r="H79" s="9">
        <f t="shared" si="9"/>
        <v>12.398921832884085</v>
      </c>
      <c r="I79" s="10">
        <f t="shared" si="10"/>
        <v>1</v>
      </c>
    </row>
    <row r="80" spans="1:9" ht="15" customHeight="1">
      <c r="A80" s="3" t="s">
        <v>69</v>
      </c>
      <c r="B80" s="17">
        <v>2192</v>
      </c>
      <c r="C80" s="9">
        <f>B80/B88*100</f>
        <v>1.6485144568400563</v>
      </c>
      <c r="D80" s="17">
        <v>10118.5</v>
      </c>
      <c r="E80" s="9">
        <f t="shared" ref="E80:G80" si="12">D80/D88*100</f>
        <v>0.94602943447849797</v>
      </c>
      <c r="F80" s="17">
        <v>2408.6</v>
      </c>
      <c r="G80" s="9">
        <f t="shared" si="12"/>
        <v>1.5234815785611997</v>
      </c>
      <c r="H80" s="9">
        <f t="shared" si="9"/>
        <v>9.8813868613138567</v>
      </c>
      <c r="I80" s="10">
        <f t="shared" si="10"/>
        <v>23.803923506448584</v>
      </c>
    </row>
    <row r="81" spans="1:9" ht="26.25" customHeight="1">
      <c r="A81" s="3" t="s">
        <v>70</v>
      </c>
      <c r="B81" s="17">
        <f>B82</f>
        <v>320.5</v>
      </c>
      <c r="C81" s="9">
        <f>B81/B88*100</f>
        <v>0.24103507455165971</v>
      </c>
      <c r="D81" s="17">
        <f>D82</f>
        <v>1930.1</v>
      </c>
      <c r="E81" s="9">
        <f t="shared" ref="E81:G81" si="13">D81/D88*100</f>
        <v>0.18045475233354241</v>
      </c>
      <c r="F81" s="17">
        <f>F82</f>
        <v>482.5</v>
      </c>
      <c r="G81" s="9">
        <f t="shared" si="13"/>
        <v>0.30518967933894336</v>
      </c>
      <c r="H81" s="9">
        <f t="shared" si="9"/>
        <v>50.546021840873635</v>
      </c>
      <c r="I81" s="10">
        <f t="shared" si="10"/>
        <v>24.998704730324857</v>
      </c>
    </row>
    <row r="82" spans="1:9" ht="26.25" customHeight="1">
      <c r="A82" s="3" t="s">
        <v>71</v>
      </c>
      <c r="B82" s="17">
        <v>320.5</v>
      </c>
      <c r="C82" s="9">
        <f>B82/B88*100</f>
        <v>0.24103507455165971</v>
      </c>
      <c r="D82" s="17">
        <v>1930.1</v>
      </c>
      <c r="E82" s="9">
        <f t="shared" ref="E82:G82" si="14">D82/D88*100</f>
        <v>0.18045475233354241</v>
      </c>
      <c r="F82" s="17">
        <v>482.5</v>
      </c>
      <c r="G82" s="9">
        <f t="shared" si="14"/>
        <v>0.30518967933894336</v>
      </c>
      <c r="H82" s="9">
        <f t="shared" si="9"/>
        <v>50.546021840873635</v>
      </c>
      <c r="I82" s="10">
        <f t="shared" si="10"/>
        <v>24.998704730324857</v>
      </c>
    </row>
    <row r="83" spans="1:9" ht="39" customHeight="1">
      <c r="A83" s="3" t="s">
        <v>72</v>
      </c>
      <c r="B83" s="17">
        <f>B84</f>
        <v>0</v>
      </c>
      <c r="C83" s="9">
        <f>B83/B88*100</f>
        <v>0</v>
      </c>
      <c r="D83" s="17">
        <f>D84</f>
        <v>1400.9</v>
      </c>
      <c r="E83" s="9">
        <f t="shared" ref="E83:G83" si="15">D83/D88*100</f>
        <v>0.13097718384749993</v>
      </c>
      <c r="F83" s="17">
        <f>F84</f>
        <v>0</v>
      </c>
      <c r="G83" s="9">
        <f t="shared" si="15"/>
        <v>0</v>
      </c>
      <c r="H83" s="9" t="e">
        <f t="shared" si="9"/>
        <v>#DIV/0!</v>
      </c>
      <c r="I83" s="10">
        <f t="shared" si="10"/>
        <v>0</v>
      </c>
    </row>
    <row r="84" spans="1:9" ht="39" customHeight="1">
      <c r="A84" s="3" t="s">
        <v>73</v>
      </c>
      <c r="B84" s="17">
        <v>0</v>
      </c>
      <c r="C84" s="9">
        <f>B84/B88*100</f>
        <v>0</v>
      </c>
      <c r="D84" s="17">
        <v>1400.9</v>
      </c>
      <c r="E84" s="9">
        <f t="shared" ref="E84:G84" si="16">D84/D88*100</f>
        <v>0.13097718384749993</v>
      </c>
      <c r="F84" s="17">
        <v>0</v>
      </c>
      <c r="G84" s="9">
        <f t="shared" si="16"/>
        <v>0</v>
      </c>
      <c r="H84" s="9" t="e">
        <f t="shared" si="9"/>
        <v>#DIV/0!</v>
      </c>
      <c r="I84" s="10">
        <f t="shared" si="10"/>
        <v>0</v>
      </c>
    </row>
    <row r="85" spans="1:9" ht="90" customHeight="1">
      <c r="A85" s="3" t="s">
        <v>74</v>
      </c>
      <c r="B85" s="17">
        <f>SUM(B86:B87)</f>
        <v>5177.3999999999996</v>
      </c>
      <c r="C85" s="9">
        <f>B85/B88*100</f>
        <v>3.8937129328666544</v>
      </c>
      <c r="D85" s="17">
        <f>SUM(D86:D87)</f>
        <v>19861.099999999999</v>
      </c>
      <c r="E85" s="9">
        <f t="shared" ref="E85:G85" si="17">D85/D88*100</f>
        <v>1.856914088167307</v>
      </c>
      <c r="F85" s="17">
        <f>SUM(F86:F87)</f>
        <v>4771.5</v>
      </c>
      <c r="G85" s="9">
        <f t="shared" si="17"/>
        <v>3.0180571087373433</v>
      </c>
      <c r="H85" s="9">
        <f t="shared" si="9"/>
        <v>-7.8398423919341695</v>
      </c>
      <c r="I85" s="10">
        <f t="shared" si="10"/>
        <v>24.02434910453097</v>
      </c>
    </row>
    <row r="86" spans="1:9" ht="64.5" customHeight="1">
      <c r="A86" s="3" t="s">
        <v>75</v>
      </c>
      <c r="B86" s="17">
        <v>2517.5</v>
      </c>
      <c r="C86" s="9">
        <f>B86/B88*100</f>
        <v>1.8933098289666248</v>
      </c>
      <c r="D86" s="17">
        <v>10265</v>
      </c>
      <c r="E86" s="9">
        <f t="shared" ref="E86:G86" si="18">D86/D88*100</f>
        <v>0.95972645598871187</v>
      </c>
      <c r="F86" s="17">
        <v>2566.1999999999998</v>
      </c>
      <c r="G86" s="9">
        <f t="shared" si="18"/>
        <v>1.6231663318540857</v>
      </c>
      <c r="H86" s="9">
        <f t="shared" si="9"/>
        <v>1.9344587884806259</v>
      </c>
      <c r="I86" s="10">
        <f t="shared" si="10"/>
        <v>24.9995129079396</v>
      </c>
    </row>
    <row r="87" spans="1:9" ht="26.25" customHeight="1">
      <c r="A87" s="3" t="s">
        <v>76</v>
      </c>
      <c r="B87" s="17">
        <v>2659.9</v>
      </c>
      <c r="C87" s="9">
        <f>B87/B88*100</f>
        <v>2.0004031039000303</v>
      </c>
      <c r="D87" s="17">
        <v>9596.1</v>
      </c>
      <c r="E87" s="9">
        <f t="shared" ref="E87:G87" si="19">D87/D88*100</f>
        <v>0.8971876321785951</v>
      </c>
      <c r="F87" s="17">
        <v>2205.3000000000002</v>
      </c>
      <c r="G87" s="9">
        <f t="shared" si="19"/>
        <v>1.3948907768832577</v>
      </c>
      <c r="H87" s="9">
        <f t="shared" si="9"/>
        <v>-17.090868077747274</v>
      </c>
      <c r="I87" s="10">
        <f t="shared" si="10"/>
        <v>22.98121111701629</v>
      </c>
    </row>
    <row r="88" spans="1:9" s="14" customFormat="1" ht="15" customHeight="1">
      <c r="A88" s="12" t="s">
        <v>77</v>
      </c>
      <c r="B88" s="16">
        <f>B43+B50+B52+B56+B60+B64+B71+B73+B78+B81+B83+B85</f>
        <v>132968.20000000001</v>
      </c>
      <c r="C88" s="13">
        <f>C43+C50+C52+C56+C60+C64+C71+C73+C78+C81+C83+C85</f>
        <v>100</v>
      </c>
      <c r="D88" s="16">
        <f>D43+D50+D52+D56+D60+D64+D71+D73+D78+D81+D83+D85</f>
        <v>1069575.5999999999</v>
      </c>
      <c r="E88" s="13"/>
      <c r="F88" s="16">
        <f>F43+F50+F52+F56+F60+F64+F71+F73+F78+F81+F83+F85</f>
        <v>158098.4</v>
      </c>
      <c r="G88" s="13"/>
      <c r="H88" s="9">
        <f t="shared" si="9"/>
        <v>18.899406023395059</v>
      </c>
      <c r="I88" s="10">
        <f t="shared" si="10"/>
        <v>14.781414235702462</v>
      </c>
    </row>
    <row r="89" spans="1:9" ht="115.5" customHeight="1">
      <c r="A89" s="3" t="s">
        <v>78</v>
      </c>
      <c r="B89" s="17">
        <v>36019.1</v>
      </c>
      <c r="C89" s="9">
        <f>B89/B88*100</f>
        <v>27.088506876080142</v>
      </c>
      <c r="D89" s="17">
        <v>203541.4</v>
      </c>
      <c r="E89" s="9">
        <f t="shared" ref="E89:G89" si="20">D89/D88*100</f>
        <v>19.030108764635244</v>
      </c>
      <c r="F89" s="17">
        <v>40456.800000000003</v>
      </c>
      <c r="G89" s="9">
        <f t="shared" si="20"/>
        <v>25.589632785657539</v>
      </c>
      <c r="H89" s="9">
        <f t="shared" si="9"/>
        <v>12.320407783648136</v>
      </c>
      <c r="I89" s="10">
        <f t="shared" si="10"/>
        <v>19.87644773987012</v>
      </c>
    </row>
    <row r="90" spans="1:9" ht="51.75" customHeight="1">
      <c r="A90" s="3" t="s">
        <v>79</v>
      </c>
      <c r="B90" s="17">
        <v>10937.5</v>
      </c>
      <c r="C90" s="9">
        <f>B90/B88*100</f>
        <v>8.2256509451131912</v>
      </c>
      <c r="D90" s="17">
        <v>342604.9</v>
      </c>
      <c r="E90" s="9">
        <f t="shared" ref="E90:G90" si="21">D90/D88*100</f>
        <v>32.03185450378637</v>
      </c>
      <c r="F90" s="17">
        <v>19737.3</v>
      </c>
      <c r="G90" s="9">
        <f t="shared" si="21"/>
        <v>12.484187063246686</v>
      </c>
      <c r="H90" s="9">
        <f t="shared" si="9"/>
        <v>80.45531428571428</v>
      </c>
      <c r="I90" s="10">
        <f t="shared" si="10"/>
        <v>5.7609508795700233</v>
      </c>
    </row>
    <row r="91" spans="1:9" ht="26.25" customHeight="1">
      <c r="A91" s="3" t="s">
        <v>80</v>
      </c>
      <c r="B91" s="17">
        <v>5552.1</v>
      </c>
      <c r="C91" s="9">
        <f>B91/B88*100</f>
        <v>4.1755096331303276</v>
      </c>
      <c r="D91" s="17">
        <v>8492</v>
      </c>
      <c r="E91" s="9">
        <f t="shared" ref="E91:G91" si="22">D91/D88*100</f>
        <v>0.79395977245554228</v>
      </c>
      <c r="F91" s="17">
        <v>1770.3</v>
      </c>
      <c r="G91" s="9">
        <f t="shared" si="22"/>
        <v>1.1197456773756091</v>
      </c>
      <c r="H91" s="9">
        <f t="shared" si="9"/>
        <v>-68.114767385313669</v>
      </c>
      <c r="I91" s="10">
        <f t="shared" si="10"/>
        <v>20.84667922750824</v>
      </c>
    </row>
    <row r="92" spans="1:9" ht="51.75" customHeight="1">
      <c r="A92" s="3" t="s">
        <v>81</v>
      </c>
      <c r="B92" s="17">
        <v>0</v>
      </c>
      <c r="C92" s="9">
        <f>B92/B88*100</f>
        <v>0</v>
      </c>
      <c r="D92" s="17">
        <v>16333.4</v>
      </c>
      <c r="E92" s="9">
        <f t="shared" ref="E92:G92" si="23">D92/D88*100</f>
        <v>1.5270916801019023</v>
      </c>
      <c r="F92" s="17">
        <v>0</v>
      </c>
      <c r="G92" s="9">
        <f t="shared" si="23"/>
        <v>0</v>
      </c>
      <c r="H92" s="9" t="e">
        <f t="shared" si="9"/>
        <v>#DIV/0!</v>
      </c>
      <c r="I92" s="10">
        <f t="shared" si="10"/>
        <v>0</v>
      </c>
    </row>
    <row r="93" spans="1:9" ht="15" customHeight="1">
      <c r="A93" s="3" t="s">
        <v>82</v>
      </c>
      <c r="B93" s="17">
        <v>7612.8</v>
      </c>
      <c r="C93" s="9">
        <f>B93/B88*100</f>
        <v>5.7252786756532759</v>
      </c>
      <c r="D93" s="17">
        <v>64360.5</v>
      </c>
      <c r="E93" s="9">
        <f t="shared" ref="E93:G93" si="24">D93/D88*100</f>
        <v>6.0173867092704816</v>
      </c>
      <c r="F93" s="17">
        <v>6700.1</v>
      </c>
      <c r="G93" s="9">
        <f t="shared" si="24"/>
        <v>4.2379303016349317</v>
      </c>
      <c r="H93" s="9">
        <f t="shared" si="9"/>
        <v>-11.989018495166036</v>
      </c>
      <c r="I93" s="10">
        <f t="shared" si="10"/>
        <v>10.410267166973533</v>
      </c>
    </row>
    <row r="94" spans="1:9" ht="51.75" customHeight="1">
      <c r="A94" s="3" t="s">
        <v>83</v>
      </c>
      <c r="B94" s="17">
        <v>72291.3</v>
      </c>
      <c r="C94" s="9">
        <f>B94/B88*100</f>
        <v>54.367360015402177</v>
      </c>
      <c r="D94" s="17">
        <v>404660.6</v>
      </c>
      <c r="E94" s="9">
        <f t="shared" ref="E94:G94" si="25">D94/D88*100</f>
        <v>37.833753873966465</v>
      </c>
      <c r="F94" s="17">
        <v>88706.9</v>
      </c>
      <c r="G94" s="9">
        <f t="shared" si="25"/>
        <v>56.108663971298888</v>
      </c>
      <c r="H94" s="9">
        <f t="shared" si="9"/>
        <v>22.70757338711573</v>
      </c>
      <c r="I94" s="10">
        <f t="shared" si="10"/>
        <v>21.921308869704635</v>
      </c>
    </row>
    <row r="95" spans="1:9" ht="42" customHeight="1">
      <c r="A95" s="3" t="s">
        <v>84</v>
      </c>
      <c r="B95" s="17">
        <v>0</v>
      </c>
      <c r="C95" s="9">
        <f>B95/B88*100</f>
        <v>0</v>
      </c>
      <c r="D95" s="17">
        <v>1400.9</v>
      </c>
      <c r="E95" s="9">
        <f t="shared" ref="E95:G95" si="26">D95/D88*100</f>
        <v>0.13097718384749993</v>
      </c>
      <c r="F95" s="17">
        <v>0</v>
      </c>
      <c r="G95" s="9">
        <f t="shared" si="26"/>
        <v>0</v>
      </c>
      <c r="H95" s="9" t="e">
        <f t="shared" si="9"/>
        <v>#DIV/0!</v>
      </c>
      <c r="I95" s="10">
        <f t="shared" si="10"/>
        <v>0</v>
      </c>
    </row>
    <row r="96" spans="1:9" ht="15" customHeight="1">
      <c r="A96" s="3" t="s">
        <v>85</v>
      </c>
      <c r="B96" s="17">
        <f>SUM(B97:B101)</f>
        <v>555.4</v>
      </c>
      <c r="C96" s="9">
        <f>B96/B88*100</f>
        <v>0.41769385462087927</v>
      </c>
      <c r="D96" s="17">
        <f>SUM(D97:D101)</f>
        <v>28181.8</v>
      </c>
      <c r="E96" s="9">
        <f t="shared" ref="E96:G96" si="27">D96/D88*100</f>
        <v>2.634858162433773</v>
      </c>
      <c r="F96" s="17">
        <f>SUM(F97:F101)</f>
        <v>727</v>
      </c>
      <c r="G96" s="9">
        <f t="shared" si="27"/>
        <v>0.45984020078634569</v>
      </c>
      <c r="H96" s="9">
        <f t="shared" si="9"/>
        <v>30.896651062297451</v>
      </c>
      <c r="I96" s="10">
        <f t="shared" si="10"/>
        <v>2.5796790836639252</v>
      </c>
    </row>
    <row r="97" spans="1:9" ht="77.25" customHeight="1">
      <c r="A97" s="3" t="s">
        <v>86</v>
      </c>
      <c r="B97" s="17">
        <v>449.9</v>
      </c>
      <c r="C97" s="9">
        <f>B97/B88*100</f>
        <v>0.33835157579030167</v>
      </c>
      <c r="D97" s="17">
        <v>1000</v>
      </c>
      <c r="E97" s="9">
        <f t="shared" ref="E97:G97" si="28">D97/D88*100</f>
        <v>9.3495027373474135E-2</v>
      </c>
      <c r="F97" s="17">
        <v>663.3</v>
      </c>
      <c r="G97" s="9">
        <f t="shared" si="28"/>
        <v>0.41954883793890385</v>
      </c>
      <c r="H97" s="9">
        <f t="shared" si="9"/>
        <v>47.432762836185816</v>
      </c>
      <c r="I97" s="10">
        <f t="shared" si="10"/>
        <v>66.33</v>
      </c>
    </row>
    <row r="98" spans="1:9" ht="15" customHeight="1">
      <c r="A98" s="3" t="s">
        <v>87</v>
      </c>
      <c r="B98" s="17">
        <v>52.2</v>
      </c>
      <c r="C98" s="9">
        <f>B98/B88*100</f>
        <v>3.925750668204879E-2</v>
      </c>
      <c r="D98" s="17">
        <v>969.4</v>
      </c>
      <c r="E98" s="9">
        <f>D98/D88*100</f>
        <v>9.0634079535845818E-2</v>
      </c>
      <c r="F98" s="17">
        <v>10.5</v>
      </c>
      <c r="G98" s="9">
        <f>F98/F88*100</f>
        <v>6.6414334363915127E-3</v>
      </c>
      <c r="H98" s="9">
        <f t="shared" si="9"/>
        <v>-79.885057471264375</v>
      </c>
      <c r="I98" s="10">
        <f t="shared" si="10"/>
        <v>1.0831442129152054</v>
      </c>
    </row>
    <row r="99" spans="1:9" ht="26.25" customHeight="1">
      <c r="A99" s="3" t="s">
        <v>88</v>
      </c>
      <c r="B99" s="17">
        <v>53.3</v>
      </c>
      <c r="C99" s="9">
        <f>B99/B88*100</f>
        <v>4.0084772148528736E-2</v>
      </c>
      <c r="D99" s="17">
        <v>286.3</v>
      </c>
      <c r="E99" s="9">
        <f>D99/D88*100</f>
        <v>2.6767626337025643E-2</v>
      </c>
      <c r="F99" s="17">
        <v>53.2</v>
      </c>
      <c r="G99" s="9">
        <f>F99/F88*100</f>
        <v>3.3649929411050335E-2</v>
      </c>
      <c r="H99" s="9">
        <f t="shared" si="9"/>
        <v>-0.18761726078798802</v>
      </c>
      <c r="I99" s="10">
        <f t="shared" si="10"/>
        <v>18.581907090464547</v>
      </c>
    </row>
    <row r="100" spans="1:9" ht="15" customHeight="1">
      <c r="A100" s="3" t="s">
        <v>89</v>
      </c>
      <c r="B100" s="17">
        <v>0</v>
      </c>
      <c r="C100" s="9">
        <f>B100/B88*100</f>
        <v>0</v>
      </c>
      <c r="D100" s="17">
        <v>25926.1</v>
      </c>
      <c r="E100" s="9">
        <f>D100/D88*100</f>
        <v>2.4239614291874276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>
      <c r="A102" s="3" t="s">
        <v>91</v>
      </c>
      <c r="B102" s="17">
        <f>B42-B88</f>
        <v>-50935.200000000012</v>
      </c>
      <c r="C102" s="9"/>
      <c r="D102" s="17">
        <f>D42-D88</f>
        <v>-56396.299999999814</v>
      </c>
      <c r="E102" s="9"/>
      <c r="F102" s="17">
        <f>F42-F88</f>
        <v>-11622.899999999994</v>
      </c>
      <c r="G102" s="9"/>
      <c r="H102" s="9"/>
      <c r="I102" s="9"/>
    </row>
    <row r="103" spans="1:9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94</v>
      </c>
      <c r="B105" s="20">
        <v>0</v>
      </c>
      <c r="C105" s="20"/>
      <c r="D105" s="20">
        <v>11200</v>
      </c>
      <c r="E105" s="20"/>
      <c r="F105" s="20">
        <v>0</v>
      </c>
      <c r="G105" s="8"/>
      <c r="H105" s="8"/>
      <c r="I105" s="8"/>
    </row>
    <row r="106" spans="1:9" ht="39" customHeight="1">
      <c r="A106" s="3" t="s">
        <v>95</v>
      </c>
      <c r="B106" s="20">
        <v>-5912</v>
      </c>
      <c r="C106" s="20"/>
      <c r="D106" s="20">
        <v>-35469.199999999997</v>
      </c>
      <c r="E106" s="20"/>
      <c r="F106" s="20">
        <v>-10234.700000000001</v>
      </c>
      <c r="G106" s="8"/>
      <c r="H106" s="8"/>
      <c r="I106" s="8"/>
    </row>
    <row r="107" spans="1:9" ht="39" customHeight="1">
      <c r="A107" s="3" t="s">
        <v>96</v>
      </c>
      <c r="B107" s="20">
        <v>0</v>
      </c>
      <c r="C107" s="20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>
      <c r="A108" s="3" t="s">
        <v>97</v>
      </c>
      <c r="B108" s="20">
        <v>0</v>
      </c>
      <c r="C108" s="20"/>
      <c r="D108" s="20">
        <v>0</v>
      </c>
      <c r="E108" s="20"/>
      <c r="F108" s="20">
        <v>0</v>
      </c>
      <c r="G108" s="8"/>
      <c r="H108" s="8"/>
      <c r="I108" s="8"/>
    </row>
    <row r="109" spans="1:9" ht="51.75" customHeight="1">
      <c r="A109" s="3" t="s">
        <v>98</v>
      </c>
      <c r="B109" s="20">
        <v>0</v>
      </c>
      <c r="C109" s="20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>
      <c r="A110" s="3" t="s">
        <v>99</v>
      </c>
      <c r="B110" s="20">
        <v>0</v>
      </c>
      <c r="C110" s="20"/>
      <c r="D110" s="20">
        <v>0</v>
      </c>
      <c r="E110" s="20"/>
      <c r="F110" s="20">
        <v>0</v>
      </c>
      <c r="G110" s="8"/>
      <c r="H110" s="8"/>
      <c r="I110" s="8"/>
    </row>
    <row r="111" spans="1:9" ht="39" customHeight="1">
      <c r="A111" s="3" t="s">
        <v>100</v>
      </c>
      <c r="B111" s="20">
        <v>-717</v>
      </c>
      <c r="C111" s="20"/>
      <c r="D111" s="20">
        <v>78982.8</v>
      </c>
      <c r="E111" s="20"/>
      <c r="F111" s="20">
        <v>21857.599999999999</v>
      </c>
      <c r="G111" s="8"/>
      <c r="H111" s="8"/>
      <c r="I111" s="8"/>
    </row>
    <row r="112" spans="1:9" ht="39" customHeight="1">
      <c r="A112" s="3" t="s">
        <v>101</v>
      </c>
      <c r="B112" s="21">
        <f t="shared" ref="B112" si="29">SUM(B105:B111)</f>
        <v>-6629</v>
      </c>
      <c r="C112" s="21"/>
      <c r="D112" s="21">
        <f t="shared" ref="D112:F112" si="30">SUM(D105:D111)</f>
        <v>54713.600000000006</v>
      </c>
      <c r="E112" s="21"/>
      <c r="F112" s="21">
        <f t="shared" si="30"/>
        <v>11622.899999999998</v>
      </c>
      <c r="G112" s="7"/>
      <c r="H112" s="7"/>
      <c r="I112" s="8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2026-04-23T06:22:29Z</dcterms:modified>
</cp:coreProperties>
</file>