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fop\SAVE\14 ИНФОРМАЦИЯ НА САЙТ\2026 год\Исполнение консолидация 2026\"/>
    </mc:Choice>
  </mc:AlternateContent>
  <xr:revisionPtr revIDLastSave="0" documentId="13_ncr:1_{41816686-57A4-4C67-AB7D-DE86D6002F94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нформация" sheetId="1" r:id="rId1"/>
  </sheets>
  <definedNames>
    <definedName name="_xlnm._FilterDatabase" localSheetId="0" hidden="1">Информация!$A$6:$I$117</definedName>
  </definedNames>
  <calcPr calcId="179021"/>
</workbook>
</file>

<file path=xl/calcChain.xml><?xml version="1.0" encoding="utf-8"?>
<calcChain xmlns="http://schemas.openxmlformats.org/spreadsheetml/2006/main">
  <c r="B35" i="1" l="1"/>
  <c r="B34" i="1"/>
  <c r="B33" i="1" s="1"/>
  <c r="B44" i="1" s="1"/>
  <c r="B26" i="1"/>
  <c r="B20" i="1"/>
  <c r="B15" i="1"/>
  <c r="B12" i="1"/>
  <c r="B11" i="1"/>
  <c r="B9" i="1"/>
  <c r="B8" i="1"/>
  <c r="F60" i="1" l="1"/>
  <c r="B60" i="1"/>
  <c r="D60" i="1"/>
  <c r="I61" i="1"/>
  <c r="H61" i="1"/>
  <c r="F26" i="1"/>
  <c r="B117" i="1" l="1"/>
  <c r="F15" i="1" l="1"/>
  <c r="F56" i="1" l="1"/>
  <c r="D56" i="1"/>
  <c r="H59" i="1" l="1"/>
  <c r="I59" i="1"/>
  <c r="F78" i="1" l="1"/>
  <c r="D26" i="1"/>
  <c r="I26" i="1" l="1"/>
  <c r="I27" i="1"/>
  <c r="I28" i="1"/>
  <c r="H26" i="1"/>
  <c r="H27" i="1"/>
  <c r="H28" i="1"/>
  <c r="I14" i="1" l="1"/>
  <c r="I13" i="1"/>
  <c r="H14" i="1"/>
  <c r="D117" i="1" l="1"/>
  <c r="C11" i="1"/>
  <c r="I43" i="1"/>
  <c r="H43" i="1"/>
  <c r="I39" i="1"/>
  <c r="H39" i="1"/>
  <c r="I38" i="1"/>
  <c r="I36" i="1"/>
  <c r="H36" i="1"/>
  <c r="F35" i="1"/>
  <c r="D35" i="1"/>
  <c r="D34" i="1" s="1"/>
  <c r="D33" i="1" s="1"/>
  <c r="F34" i="1"/>
  <c r="F33" i="1" s="1"/>
  <c r="I32" i="1"/>
  <c r="H32" i="1"/>
  <c r="I31" i="1"/>
  <c r="H31" i="1"/>
  <c r="I30" i="1"/>
  <c r="H30" i="1"/>
  <c r="I29" i="1"/>
  <c r="H29" i="1"/>
  <c r="I25" i="1"/>
  <c r="H25" i="1"/>
  <c r="I23" i="1"/>
  <c r="H23" i="1"/>
  <c r="F20" i="1"/>
  <c r="D20" i="1"/>
  <c r="I19" i="1"/>
  <c r="H19" i="1"/>
  <c r="I18" i="1"/>
  <c r="H17" i="1"/>
  <c r="I16" i="1"/>
  <c r="H16" i="1"/>
  <c r="D15" i="1"/>
  <c r="H13" i="1"/>
  <c r="F12" i="1"/>
  <c r="D12" i="1"/>
  <c r="D11" i="1" s="1"/>
  <c r="I10" i="1"/>
  <c r="H10" i="1"/>
  <c r="F9" i="1"/>
  <c r="D9" i="1"/>
  <c r="D8" i="1" l="1"/>
  <c r="I34" i="1"/>
  <c r="I12" i="1"/>
  <c r="H15" i="1"/>
  <c r="I15" i="1"/>
  <c r="H9" i="1"/>
  <c r="I9" i="1"/>
  <c r="F11" i="1"/>
  <c r="I11" i="1" s="1"/>
  <c r="H33" i="1"/>
  <c r="H34" i="1"/>
  <c r="H35" i="1"/>
  <c r="H11" i="1"/>
  <c r="H12" i="1"/>
  <c r="I33" i="1"/>
  <c r="I35" i="1"/>
  <c r="I57" i="1"/>
  <c r="H57" i="1"/>
  <c r="F8" i="1" l="1"/>
  <c r="C26" i="1"/>
  <c r="C33" i="1"/>
  <c r="C8" i="1"/>
  <c r="F44" i="1"/>
  <c r="G8" i="1" s="1"/>
  <c r="C41" i="1"/>
  <c r="C37" i="1"/>
  <c r="C32" i="1"/>
  <c r="C27" i="1"/>
  <c r="C22" i="1"/>
  <c r="C18" i="1"/>
  <c r="C13" i="1"/>
  <c r="C40" i="1"/>
  <c r="C36" i="1"/>
  <c r="C31" i="1"/>
  <c r="C25" i="1"/>
  <c r="C21" i="1"/>
  <c r="C17" i="1"/>
  <c r="C12" i="1"/>
  <c r="C43" i="1"/>
  <c r="C39" i="1"/>
  <c r="C35" i="1"/>
  <c r="C30" i="1"/>
  <c r="C24" i="1"/>
  <c r="C20" i="1"/>
  <c r="C16" i="1"/>
  <c r="C10" i="1"/>
  <c r="C42" i="1"/>
  <c r="C38" i="1"/>
  <c r="C34" i="1"/>
  <c r="C29" i="1"/>
  <c r="C23" i="1"/>
  <c r="C19" i="1"/>
  <c r="C15" i="1"/>
  <c r="C9" i="1"/>
  <c r="D44" i="1"/>
  <c r="I8" i="1"/>
  <c r="I44" i="1" s="1"/>
  <c r="F90" i="1"/>
  <c r="D90" i="1"/>
  <c r="B90" i="1"/>
  <c r="H51" i="1"/>
  <c r="I51" i="1"/>
  <c r="B45" i="1"/>
  <c r="I48" i="1"/>
  <c r="H48" i="1"/>
  <c r="F101" i="1"/>
  <c r="H46" i="1"/>
  <c r="H49" i="1"/>
  <c r="H52" i="1"/>
  <c r="H55" i="1"/>
  <c r="D101" i="1"/>
  <c r="I46" i="1"/>
  <c r="I47" i="1"/>
  <c r="I49" i="1"/>
  <c r="I50" i="1"/>
  <c r="I52" i="1"/>
  <c r="I53" i="1"/>
  <c r="I55" i="1"/>
  <c r="I58" i="1"/>
  <c r="I62" i="1"/>
  <c r="I63" i="1"/>
  <c r="I64" i="1"/>
  <c r="I66" i="1"/>
  <c r="I67" i="1"/>
  <c r="I68" i="1"/>
  <c r="I70" i="1"/>
  <c r="I71" i="1"/>
  <c r="I72" i="1"/>
  <c r="I73" i="1"/>
  <c r="I74" i="1"/>
  <c r="I75" i="1"/>
  <c r="I77" i="1"/>
  <c r="I79" i="1"/>
  <c r="I80" i="1"/>
  <c r="I81" i="1"/>
  <c r="I82" i="1"/>
  <c r="I84" i="1"/>
  <c r="I85" i="1"/>
  <c r="I87" i="1"/>
  <c r="I89" i="1"/>
  <c r="I92" i="1"/>
  <c r="I94" i="1"/>
  <c r="I95" i="1"/>
  <c r="I96" i="1"/>
  <c r="I97" i="1"/>
  <c r="I98" i="1"/>
  <c r="I99" i="1"/>
  <c r="I100" i="1"/>
  <c r="I102" i="1"/>
  <c r="I103" i="1"/>
  <c r="I104" i="1"/>
  <c r="I105" i="1"/>
  <c r="I106" i="1"/>
  <c r="H62" i="1"/>
  <c r="H63" i="1"/>
  <c r="H64" i="1"/>
  <c r="H66" i="1"/>
  <c r="H67" i="1"/>
  <c r="H68" i="1"/>
  <c r="H70" i="1"/>
  <c r="H71" i="1"/>
  <c r="H72" i="1"/>
  <c r="H73" i="1"/>
  <c r="H74" i="1"/>
  <c r="H75" i="1"/>
  <c r="H77" i="1"/>
  <c r="H79" i="1"/>
  <c r="H80" i="1"/>
  <c r="H81" i="1"/>
  <c r="H82" i="1"/>
  <c r="H84" i="1"/>
  <c r="H85" i="1"/>
  <c r="H87" i="1"/>
  <c r="H89" i="1"/>
  <c r="H92" i="1"/>
  <c r="H94" i="1"/>
  <c r="H95" i="1"/>
  <c r="H96" i="1"/>
  <c r="H97" i="1"/>
  <c r="H98" i="1"/>
  <c r="H99" i="1"/>
  <c r="H100" i="1"/>
  <c r="H102" i="1"/>
  <c r="H103" i="1"/>
  <c r="H104" i="1"/>
  <c r="H105" i="1"/>
  <c r="H106" i="1"/>
  <c r="H53" i="1"/>
  <c r="H58" i="1"/>
  <c r="H50" i="1"/>
  <c r="H47" i="1"/>
  <c r="F88" i="1"/>
  <c r="D88" i="1"/>
  <c r="F86" i="1"/>
  <c r="D86" i="1"/>
  <c r="F83" i="1"/>
  <c r="D83" i="1"/>
  <c r="D78" i="1"/>
  <c r="F76" i="1"/>
  <c r="D76" i="1"/>
  <c r="F69" i="1"/>
  <c r="D69" i="1"/>
  <c r="F65" i="1"/>
  <c r="D65" i="1"/>
  <c r="F54" i="1"/>
  <c r="F45" i="1"/>
  <c r="D54" i="1"/>
  <c r="D45" i="1"/>
  <c r="E28" i="1" l="1"/>
  <c r="E14" i="1"/>
  <c r="C28" i="1"/>
  <c r="C14" i="1"/>
  <c r="G28" i="1"/>
  <c r="G14" i="1"/>
  <c r="E9" i="1"/>
  <c r="E8" i="1"/>
  <c r="H8" i="1"/>
  <c r="H44" i="1" s="1"/>
  <c r="C44" i="1"/>
  <c r="G42" i="1"/>
  <c r="G40" i="1"/>
  <c r="G38" i="1"/>
  <c r="G36" i="1"/>
  <c r="G34" i="1"/>
  <c r="G32" i="1"/>
  <c r="G30" i="1"/>
  <c r="G27" i="1"/>
  <c r="G25" i="1"/>
  <c r="G23" i="1"/>
  <c r="G21" i="1"/>
  <c r="G19" i="1"/>
  <c r="G17" i="1"/>
  <c r="G15" i="1"/>
  <c r="G12" i="1"/>
  <c r="G10" i="1"/>
  <c r="G43" i="1"/>
  <c r="G41" i="1"/>
  <c r="G39" i="1"/>
  <c r="G37" i="1"/>
  <c r="G35" i="1"/>
  <c r="G33" i="1"/>
  <c r="G44" i="1" s="1"/>
  <c r="G31" i="1"/>
  <c r="G29" i="1"/>
  <c r="G26" i="1"/>
  <c r="G24" i="1"/>
  <c r="G22" i="1"/>
  <c r="G20" i="1"/>
  <c r="G18" i="1"/>
  <c r="G16" i="1"/>
  <c r="G13" i="1"/>
  <c r="G11" i="1"/>
  <c r="G9" i="1"/>
  <c r="E42" i="1"/>
  <c r="E40" i="1"/>
  <c r="E38" i="1"/>
  <c r="E36" i="1"/>
  <c r="E34" i="1"/>
  <c r="E32" i="1"/>
  <c r="E30" i="1"/>
  <c r="E27" i="1"/>
  <c r="E25" i="1"/>
  <c r="E23" i="1"/>
  <c r="E21" i="1"/>
  <c r="E19" i="1"/>
  <c r="E17" i="1"/>
  <c r="E15" i="1"/>
  <c r="E12" i="1"/>
  <c r="E10" i="1"/>
  <c r="E43" i="1"/>
  <c r="E41" i="1"/>
  <c r="E39" i="1"/>
  <c r="E37" i="1"/>
  <c r="E35" i="1"/>
  <c r="E33" i="1"/>
  <c r="E31" i="1"/>
  <c r="E29" i="1"/>
  <c r="E26" i="1"/>
  <c r="E24" i="1"/>
  <c r="E22" i="1"/>
  <c r="E20" i="1"/>
  <c r="E18" i="1"/>
  <c r="E16" i="1"/>
  <c r="E13" i="1"/>
  <c r="E11" i="1"/>
  <c r="I56" i="1"/>
  <c r="I69" i="1"/>
  <c r="I78" i="1"/>
  <c r="I65" i="1"/>
  <c r="I83" i="1"/>
  <c r="I88" i="1"/>
  <c r="I76" i="1"/>
  <c r="I60" i="1"/>
  <c r="I86" i="1"/>
  <c r="I54" i="1"/>
  <c r="I101" i="1"/>
  <c r="I45" i="1"/>
  <c r="B101" i="1"/>
  <c r="H101" i="1" s="1"/>
  <c r="H90" i="1"/>
  <c r="B88" i="1"/>
  <c r="H88" i="1" s="1"/>
  <c r="B86" i="1"/>
  <c r="H86" i="1" s="1"/>
  <c r="B83" i="1"/>
  <c r="H83" i="1" s="1"/>
  <c r="B78" i="1"/>
  <c r="H78" i="1" s="1"/>
  <c r="B76" i="1"/>
  <c r="H76" i="1" s="1"/>
  <c r="B69" i="1"/>
  <c r="H69" i="1" s="1"/>
  <c r="B65" i="1"/>
  <c r="H65" i="1" s="1"/>
  <c r="H60" i="1"/>
  <c r="B56" i="1"/>
  <c r="H56" i="1" s="1"/>
  <c r="B54" i="1"/>
  <c r="H54" i="1" s="1"/>
  <c r="H45" i="1"/>
  <c r="F93" i="1"/>
  <c r="G59" i="1" l="1"/>
  <c r="G61" i="1"/>
  <c r="E44" i="1"/>
  <c r="G48" i="1"/>
  <c r="G57" i="1"/>
  <c r="G86" i="1"/>
  <c r="G69" i="1"/>
  <c r="G47" i="1"/>
  <c r="G84" i="1"/>
  <c r="G90" i="1"/>
  <c r="G81" i="1"/>
  <c r="G89" i="1"/>
  <c r="G80" i="1"/>
  <c r="G46" i="1"/>
  <c r="G65" i="1"/>
  <c r="G63" i="1"/>
  <c r="G92" i="1"/>
  <c r="G85" i="1"/>
  <c r="G73" i="1"/>
  <c r="G54" i="1"/>
  <c r="F107" i="1"/>
  <c r="F117" i="1" s="1"/>
  <c r="G88" i="1"/>
  <c r="G82" i="1"/>
  <c r="G71" i="1"/>
  <c r="G60" i="1"/>
  <c r="G87" i="1"/>
  <c r="G83" i="1"/>
  <c r="G75" i="1"/>
  <c r="G67" i="1"/>
  <c r="G56" i="1"/>
  <c r="G52" i="1"/>
  <c r="G49" i="1"/>
  <c r="B93" i="1"/>
  <c r="C61" i="1" s="1"/>
  <c r="G45" i="1"/>
  <c r="G76" i="1"/>
  <c r="G74" i="1"/>
  <c r="G72" i="1"/>
  <c r="G70" i="1"/>
  <c r="G68" i="1"/>
  <c r="G66" i="1"/>
  <c r="G64" i="1"/>
  <c r="G62" i="1"/>
  <c r="G58" i="1"/>
  <c r="G55" i="1"/>
  <c r="G53" i="1"/>
  <c r="G50" i="1"/>
  <c r="C57" i="1" l="1"/>
  <c r="C59" i="1"/>
  <c r="C48" i="1"/>
  <c r="H93" i="1"/>
  <c r="C106" i="1"/>
  <c r="C95" i="1"/>
  <c r="C62" i="1"/>
  <c r="C94" i="1"/>
  <c r="C96" i="1"/>
  <c r="C45" i="1"/>
  <c r="C63" i="1"/>
  <c r="C58" i="1"/>
  <c r="C78" i="1"/>
  <c r="C54" i="1"/>
  <c r="C69" i="1"/>
  <c r="C81" i="1"/>
  <c r="C82" i="1"/>
  <c r="C99" i="1"/>
  <c r="C66" i="1"/>
  <c r="C89" i="1"/>
  <c r="C104" i="1"/>
  <c r="C53" i="1"/>
  <c r="C73" i="1"/>
  <c r="C97" i="1"/>
  <c r="C46" i="1"/>
  <c r="C49" i="1"/>
  <c r="C75" i="1"/>
  <c r="C98" i="1"/>
  <c r="C47" i="1"/>
  <c r="C65" i="1"/>
  <c r="C87" i="1"/>
  <c r="C60" i="1"/>
  <c r="C90" i="1"/>
  <c r="C74" i="1"/>
  <c r="C55" i="1"/>
  <c r="C77" i="1"/>
  <c r="C79" i="1"/>
  <c r="C102" i="1"/>
  <c r="C67" i="1"/>
  <c r="C56" i="1"/>
  <c r="C80" i="1"/>
  <c r="C103" i="1"/>
  <c r="C68" i="1"/>
  <c r="C71" i="1"/>
  <c r="C92" i="1"/>
  <c r="C83" i="1"/>
  <c r="C86" i="1"/>
  <c r="C70" i="1"/>
  <c r="C50" i="1"/>
  <c r="C101" i="1"/>
  <c r="C84" i="1"/>
  <c r="B107" i="1"/>
  <c r="C88" i="1"/>
  <c r="C64" i="1"/>
  <c r="C85" i="1"/>
  <c r="C72" i="1"/>
  <c r="C52" i="1"/>
  <c r="C76" i="1"/>
  <c r="C100" i="1"/>
  <c r="C105" i="1"/>
  <c r="C93" i="1" l="1"/>
  <c r="G98" i="1"/>
  <c r="G95" i="1"/>
  <c r="G96" i="1"/>
  <c r="G101" i="1"/>
  <c r="G102" i="1"/>
  <c r="G99" i="1"/>
  <c r="G100" i="1"/>
  <c r="G78" i="1"/>
  <c r="G105" i="1"/>
  <c r="G106" i="1"/>
  <c r="G103" i="1"/>
  <c r="G104" i="1"/>
  <c r="G97" i="1"/>
  <c r="G94" i="1"/>
  <c r="G77" i="1"/>
  <c r="G79" i="1"/>
  <c r="I90" i="1"/>
  <c r="D93" i="1"/>
  <c r="E59" i="1" l="1"/>
  <c r="E61" i="1"/>
  <c r="E90" i="1"/>
  <c r="E57" i="1"/>
  <c r="E46" i="1"/>
  <c r="E69" i="1"/>
  <c r="E74" i="1"/>
  <c r="E68" i="1"/>
  <c r="E76" i="1"/>
  <c r="E49" i="1"/>
  <c r="E65" i="1"/>
  <c r="E62" i="1"/>
  <c r="E95" i="1"/>
  <c r="E88" i="1"/>
  <c r="E86" i="1"/>
  <c r="E48" i="1"/>
  <c r="D107" i="1"/>
  <c r="E75" i="1"/>
  <c r="E60" i="1"/>
  <c r="E70" i="1"/>
  <c r="E72" i="1"/>
  <c r="E106" i="1"/>
  <c r="E66" i="1"/>
  <c r="E99" i="1"/>
  <c r="E73" i="1"/>
  <c r="E98" i="1"/>
  <c r="E77" i="1"/>
  <c r="E94" i="1"/>
  <c r="E104" i="1"/>
  <c r="E80" i="1"/>
  <c r="E83" i="1"/>
  <c r="E101" i="1"/>
  <c r="E92" i="1"/>
  <c r="E87" i="1"/>
  <c r="E47" i="1"/>
  <c r="E50" i="1"/>
  <c r="E82" i="1"/>
  <c r="E97" i="1"/>
  <c r="E63" i="1"/>
  <c r="E64" i="1"/>
  <c r="E53" i="1"/>
  <c r="E78" i="1"/>
  <c r="E52" i="1"/>
  <c r="E56" i="1"/>
  <c r="E45" i="1"/>
  <c r="E81" i="1"/>
  <c r="E96" i="1"/>
  <c r="E79" i="1"/>
  <c r="E71" i="1"/>
  <c r="E67" i="1"/>
  <c r="I93" i="1"/>
  <c r="E55" i="1"/>
  <c r="E103" i="1"/>
  <c r="E105" i="1"/>
  <c r="E84" i="1"/>
  <c r="E89" i="1"/>
  <c r="E100" i="1"/>
  <c r="E102" i="1"/>
  <c r="E85" i="1"/>
  <c r="E58" i="1"/>
  <c r="E54" i="1"/>
</calcChain>
</file>

<file path=xl/sharedStrings.xml><?xml version="1.0" encoding="utf-8"?>
<sst xmlns="http://schemas.openxmlformats.org/spreadsheetml/2006/main" count="124" uniqueCount="122">
  <si>
    <t>тыс руб</t>
  </si>
  <si>
    <t>Наименование показателя</t>
  </si>
  <si>
    <t>Уд.вес в общем объеме</t>
  </si>
  <si>
    <t>Процент прироста (+), снижения (-) (гр.6/гр.2*100-100)</t>
  </si>
  <si>
    <t>Процент исполнения (гр.6/гр.4*100)</t>
  </si>
  <si>
    <t>1</t>
  </si>
  <si>
    <t>2</t>
  </si>
  <si>
    <t>Доходы бюджета</t>
  </si>
  <si>
    <t>НАЛОГОВЫЕ И НЕНАЛОГОВЫЕ ДОХОДЫ</t>
  </si>
  <si>
    <t>НАЛОГИ НА ПРИБЫЛЬ, ДОХОДЫ</t>
  </si>
  <si>
    <t>Налог на доходы физических лиц</t>
  </si>
  <si>
    <t>НАЛОГИ НА ТОВАРЫ (РАБОТЫ, УСЛУГИ) РЕАЛИЗУЕМЫЕ НА ТЕРРИТОРИИ РОССИЙСКОЙ ФЕДЕРАЦИИ</t>
  </si>
  <si>
    <t>Акцизы по подакцизным товарам (продукции)</t>
  </si>
  <si>
    <t>- доходы от уплаты акцизов на нефтепродукты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</si>
  <si>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</si>
  <si>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</si>
  <si>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</si>
  <si>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</si>
  <si>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</si>
  <si>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</si>
  <si>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</si>
  <si>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</si>
  <si>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</si>
  <si>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</si>
  <si>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</si>
  <si>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</si>
  <si>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</si>
  <si>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</si>
  <si>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</si>
  <si>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- Дотации на выравнивание уровня бюджетной обеспеченности</t>
  </si>
  <si>
    <t>Иные межбюджетные трансферты</t>
  </si>
  <si>
    <t>ПРОЧИЕ БЕЗВОЗМЕЗДНЫЕ ПОСТУПЛЕНИЯ</t>
  </si>
  <si>
    <t>ДОХОДЫ БЮДЖЕТОВ БЮДЖЕТНОЙ СИСТЕМЫ РФ ОТ ВОЗВРАТА ОСТАТКОВ СУБСИДИЙ И СУБВЕНЦИЙ ПРОШЛЫХ ЛЕТ</t>
  </si>
  <si>
    <t>ВОЗВРАТ ОСТАТКОВ СУБСИДИЙ И СУБВЕНЦИЙ ПРОШЛЫХ ЛЕТ</t>
  </si>
  <si>
    <t>Д О Х О Д Ы - всего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</si>
  <si>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</si>
  <si>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</si>
  <si>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</si>
  <si>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</si>
  <si>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</si>
  <si>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</si>
  <si>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</si>
  <si>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</si>
  <si>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</si>
  <si>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</si>
  <si>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</si>
  <si>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</si>
  <si>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</si>
  <si>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</si>
  <si>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</si>
  <si>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</si>
  <si>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</si>
  <si>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</si>
  <si>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</si>
  <si>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</si>
  <si>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</si>
  <si>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</si>
  <si>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</si>
  <si>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</si>
  <si>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</si>
  <si>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</si>
  <si>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</si>
  <si>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</si>
  <si>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</si>
  <si>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</si>
  <si>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</si>
  <si>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</si>
  <si>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</si>
  <si>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</si>
  <si>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</si>
  <si>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</si>
  <si>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</si>
  <si>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</si>
  <si>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</si>
  <si>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МЕЖБЮДЖЕТНЫЕ ТРАНСФЕРТЫ ОБЩЕГО ХАРАКТЕРА БЮДЖЕТАМ СУБЪЕКТОВ РОССИЙСКОЙ ФЕДЕРАЦИИ И МУНИЦИПАЛЬНЫХ ОБРАЗОВАНИЙ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</si>
  <si>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</si>
  <si>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</si>
  <si>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Р А С Х О Д Ы - всего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</si>
  <si>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</si>
  <si>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</si>
  <si>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Социальное обеспечение и иные выплаты населению</t>
  </si>
  <si>
    <t>Капитальные вложения в объекты государственной (муниципальной) собственности</t>
  </si>
  <si>
    <t>Межбюджетные трансферты</t>
  </si>
  <si>
    <t>Предоставление субсидий бюджетным, автономным учреждениям и иным некоммерческим организациям</t>
  </si>
  <si>
    <t>Обслуживание государственного (муниципального) долга</t>
  </si>
  <si>
    <t>Иные бюджетные ассигнования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</si>
  <si>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</si>
  <si>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Исполнение судебных актов</t>
  </si>
  <si>
    <t>Уплата налогов, сборов и иных платежей</t>
  </si>
  <si>
    <t>Резервные средства</t>
  </si>
  <si>
    <t>Специальные расходы</t>
  </si>
  <si>
    <t>Результат исполнения бюджета (ДЕФИЦИТ/ПРОФИЦИТ)</t>
  </si>
  <si>
    <t>Источники финансирования дефицита бюджета</t>
  </si>
  <si>
    <t>Государственные (муниципальные) ценные бумаги, номинальная стоимость которых указана в валюте Российской Федерации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</si>
  <si>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</si>
  <si>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</si>
  <si>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Иные источники внутреннего финансирования дефицитов бюджетов</t>
  </si>
  <si>
    <t>Акции и иные формы участия в капитале, находящиеся в государственной и муниципальной собственности</t>
  </si>
  <si>
    <t>Бюджетные кредиты, предоставленные внутри страны в валюте Российской Федерации</t>
  </si>
  <si>
    <t>Операции по управлению остатками средств на счетах по учету средств бюджета</t>
  </si>
  <si>
    <t>Изменение остатков средств на счетах по учету средств бюджета</t>
  </si>
  <si>
    <t>ИСТОЧНИКИ ФИНАНСИРОВАНИЯ ДЕФИЦИТА БЮДЖЕТА - всего</t>
  </si>
  <si>
    <t>Защита населения и территории от чрезвычайных ситуаций природного и техногенного характера, пожарная безопасность</t>
  </si>
  <si>
    <t>Функционирование высшего должностного лица субъекта Российской Федерации и муниципального образования</t>
  </si>
  <si>
    <t>Обеспечение выборов и рефероендумов</t>
  </si>
  <si>
    <t>Гражданская оборона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</si>
  <si>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</si>
  <si>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</si>
  <si>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</si>
  <si>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имущество физических лиц</t>
  </si>
  <si>
    <t>Земельный налог</t>
  </si>
  <si>
    <t xml:space="preserve">-  Дотации бюджетам на сбалансированность </t>
  </si>
  <si>
    <t>Субсидии бюджетам муниципальных районов</t>
  </si>
  <si>
    <t>Субвенции бюджетам муниципальных районов</t>
  </si>
  <si>
    <t>ТУРИСТИЧЕСКИЙ НАЛОГ</t>
  </si>
  <si>
    <t>Плата за использование лесов</t>
  </si>
  <si>
    <t>Другие вопросы в области национальной безопасности и правоохранительной деятельности</t>
  </si>
  <si>
    <t>Общеэкономические вопросы</t>
  </si>
  <si>
    <t>Информация об исполнении консолидированного бюджета Пряжинского национального муниципального района за январь- июль  2026 года</t>
  </si>
  <si>
    <t>Факт на 01.08.2025 (отчетный) год</t>
  </si>
  <si>
    <t>План на 2026 год по состоянию на 01.08.2026 (текущий) год</t>
  </si>
  <si>
    <t>Факт на 01.08.2026 (текущий)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</si>
</sst>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&gt;=0.005]#,##0.00;[&lt;=-0.005]\-#,##0.00;#,##0.00"/>
    <numFmt numFmtId="165" formatCode="[&gt;=0.005]#,##0;[&lt;=-0.005]\-#,##0;#,##0"/>
    <numFmt numFmtId="166" formatCode="#,##0.0_ ;\-#,##0.0\ "/>
    <numFmt numFmtId="167" formatCode="[&gt;=0.005]#,##0.0;[&lt;=-0.005]\-#,##0.0;#,##0.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b/>
      <sz val="11"/>
      <color rgb="FF000000"/>
      <name val="Arial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/>
    <xf numFmtId="165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vertical="top"/>
    </xf>
    <xf numFmtId="165" fontId="4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right" vertical="top" wrapText="1"/>
    </xf>
    <xf numFmtId="0" fontId="6" fillId="0" borderId="0" xfId="0" applyFont="1"/>
    <xf numFmtId="166" fontId="1" fillId="0" borderId="1" xfId="0" applyNumberFormat="1" applyFont="1" applyBorder="1" applyAlignment="1">
      <alignment horizontal="right" vertical="top" wrapText="1"/>
    </xf>
    <xf numFmtId="166" fontId="5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0" fillId="0" borderId="0" xfId="0" applyNumberFormat="1"/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7" fontId="3" fillId="0" borderId="1" xfId="0" applyNumberFormat="1" applyFont="1" applyBorder="1" applyAlignment="1">
      <alignment vertical="top"/>
    </xf>
    <xf numFmtId="167" fontId="3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vertical="top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9"/>
  <sheetViews>
    <sheetView tabSelected="1" topLeftCell="A38" workbookViewId="0">
      <selection activeCell="D42" sqref="D42"/>
    </sheetView>
  </sheetViews>
  <sheetFormatPr defaultRowHeight="14.4" x14ac:dyDescent="0.3"/>
  <cols>
    <col min="1" max="1" width="28.5546875" customWidth="1"/>
    <col min="2" max="2" width="14.33203125" customWidth="1"/>
    <col min="3" max="3" width="10.33203125" customWidth="1"/>
    <col min="4" max="4" width="24" customWidth="1"/>
    <col min="5" max="5" width="10.33203125" customWidth="1"/>
    <col min="6" max="6" width="14.33203125" customWidth="1"/>
    <col min="7" max="7" width="10.33203125" customWidth="1"/>
    <col min="8" max="8" width="16.88671875" customWidth="1"/>
    <col min="9" max="9" width="14.33203125" customWidth="1"/>
    <col min="10" max="10" width="9.44140625" bestFit="1" customWidth="1"/>
  </cols>
  <sheetData>
    <row r="1" spans="1:9" x14ac:dyDescent="0.3">
      <c r="A1" s="1"/>
      <c r="B1" s="1"/>
      <c r="C1" s="1"/>
      <c r="D1" s="1"/>
      <c r="E1" s="1"/>
      <c r="F1" s="1"/>
      <c r="G1" s="1"/>
      <c r="H1" s="1"/>
      <c r="I1" s="1"/>
    </row>
    <row r="2" spans="1:9" x14ac:dyDescent="0.3">
      <c r="A2" s="41" t="s">
        <v>118</v>
      </c>
      <c r="B2" s="41"/>
      <c r="C2" s="41"/>
      <c r="D2" s="41"/>
      <c r="E2" s="41"/>
      <c r="F2" s="41"/>
      <c r="G2" s="41"/>
      <c r="H2" s="41"/>
      <c r="I2" s="41"/>
    </row>
    <row r="3" spans="1:9" x14ac:dyDescent="0.3">
      <c r="A3" s="1"/>
      <c r="B3" s="1"/>
      <c r="C3" s="1"/>
      <c r="D3" s="1"/>
      <c r="E3" s="1"/>
      <c r="F3" s="1"/>
      <c r="G3" s="1"/>
      <c r="H3" s="1"/>
      <c r="I3" s="1"/>
    </row>
    <row r="4" spans="1:9" ht="15" customHeight="1" x14ac:dyDescent="0.3">
      <c r="A4" s="1"/>
      <c r="B4" s="1"/>
      <c r="C4" s="1"/>
      <c r="D4" s="1"/>
      <c r="E4" s="1"/>
      <c r="F4" s="1"/>
      <c r="G4" s="1"/>
      <c r="H4" s="1"/>
      <c r="I4" s="5" t="s">
        <v>0</v>
      </c>
    </row>
    <row r="5" spans="1:9" ht="49.5" customHeight="1" x14ac:dyDescent="0.3">
      <c r="A5" s="2" t="s">
        <v>1</v>
      </c>
      <c r="B5" s="2" t="s">
        <v>119</v>
      </c>
      <c r="C5" s="11" t="s">
        <v>2</v>
      </c>
      <c r="D5" s="2" t="s">
        <v>120</v>
      </c>
      <c r="E5" s="2" t="s">
        <v>2</v>
      </c>
      <c r="F5" s="2" t="s">
        <v>121</v>
      </c>
      <c r="G5" s="2" t="s">
        <v>2</v>
      </c>
      <c r="H5" s="4" t="s">
        <v>3</v>
      </c>
      <c r="I5" s="4" t="s">
        <v>4</v>
      </c>
    </row>
    <row r="6" spans="1:9" ht="15" customHeight="1" x14ac:dyDescent="0.3">
      <c r="A6" s="2" t="s">
        <v>5</v>
      </c>
      <c r="B6" s="2" t="s">
        <v>6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</row>
    <row r="7" spans="1:9" ht="15" customHeight="1" x14ac:dyDescent="0.3">
      <c r="A7" s="42" t="s">
        <v>7</v>
      </c>
      <c r="B7" s="43"/>
      <c r="C7" s="43"/>
      <c r="D7" s="43"/>
      <c r="E7" s="43"/>
      <c r="F7" s="43"/>
      <c r="G7" s="43"/>
      <c r="H7" s="43"/>
      <c r="I7" s="44"/>
    </row>
    <row r="8" spans="1:9" ht="26.25" customHeight="1" x14ac:dyDescent="0.3">
      <c r="A8" s="3" t="s">
        <v>8</v>
      </c>
      <c r="B8" s="15">
        <f>B9+B11+B15+B20+B23+B24+B25+B26+B29+B30+B31+B32+B14</f>
        <v>180329</v>
      </c>
      <c r="C8" s="15">
        <f>B8/B44*100</f>
        <v>39.200030607191906</v>
      </c>
      <c r="D8" s="15">
        <f>D9+D11+D15+D20+D23+D24+D25+D26+D29+D30+D31+D32+D14</f>
        <v>335785.8</v>
      </c>
      <c r="E8" s="15">
        <f>D8/D44*100</f>
        <v>30.563505467394286</v>
      </c>
      <c r="F8" s="15">
        <f t="shared" ref="F8" si="0">F9+F11+F15+F20+F23+F24+F25+F26+F29+F30+F31+F32+F14</f>
        <v>187489.10000000003</v>
      </c>
      <c r="G8" s="10">
        <f>F8/F44*100</f>
        <v>34.486620712489028</v>
      </c>
      <c r="H8" s="10">
        <f>F8/B8*100-100</f>
        <v>3.9705760027505477</v>
      </c>
      <c r="I8" s="10">
        <f>F8/D8*100</f>
        <v>55.835922781725742</v>
      </c>
    </row>
    <row r="9" spans="1:9" ht="26.25" customHeight="1" x14ac:dyDescent="0.3">
      <c r="A9" s="3" t="s">
        <v>9</v>
      </c>
      <c r="B9" s="15">
        <f>B10</f>
        <v>100058</v>
      </c>
      <c r="C9" s="15">
        <f>B9/B44*100</f>
        <v>21.750670510535784</v>
      </c>
      <c r="D9" s="15">
        <f>D10</f>
        <v>203762.1</v>
      </c>
      <c r="E9" s="15">
        <f>D9/D44*100</f>
        <v>18.546597436216008</v>
      </c>
      <c r="F9" s="15">
        <f>F10</f>
        <v>123867.2</v>
      </c>
      <c r="G9" s="10">
        <f>F9/F44*100</f>
        <v>22.784050620105489</v>
      </c>
      <c r="H9" s="10">
        <f t="shared" ref="H9:H43" si="1">F9/B9*100-100</f>
        <v>23.795398668772123</v>
      </c>
      <c r="I9" s="10">
        <f t="shared" ref="I9:I43" si="2">F9/D9*100</f>
        <v>60.790107679494852</v>
      </c>
    </row>
    <row r="10" spans="1:9" ht="28.5" customHeight="1" x14ac:dyDescent="0.3">
      <c r="A10" s="3" t="s">
        <v>10</v>
      </c>
      <c r="B10" s="15">
        <v>100058</v>
      </c>
      <c r="C10" s="15">
        <f>B10/B44*100</f>
        <v>21.750670510535784</v>
      </c>
      <c r="D10" s="15">
        <v>203762.1</v>
      </c>
      <c r="E10" s="15">
        <f>D10/D44*100</f>
        <v>18.546597436216008</v>
      </c>
      <c r="F10" s="15">
        <v>123867.2</v>
      </c>
      <c r="G10" s="10">
        <f>F10/F44*100</f>
        <v>22.784050620105489</v>
      </c>
      <c r="H10" s="10">
        <f t="shared" si="1"/>
        <v>23.795398668772123</v>
      </c>
      <c r="I10" s="10">
        <f t="shared" si="2"/>
        <v>60.790107679494852</v>
      </c>
    </row>
    <row r="11" spans="1:9" ht="64.5" customHeight="1" x14ac:dyDescent="0.3">
      <c r="A11" s="3" t="s">
        <v>11</v>
      </c>
      <c r="B11" s="15">
        <f>B12</f>
        <v>17687</v>
      </c>
      <c r="C11" s="15" t="e">
        <f>B11/B2*100</f>
        <v>#DIV/0!</v>
      </c>
      <c r="D11" s="15">
        <f>D12</f>
        <v>34081.300000000003</v>
      </c>
      <c r="E11" s="15">
        <f>D11/D44*100</f>
        <v>3.1021085432615227</v>
      </c>
      <c r="F11" s="15">
        <f>F12</f>
        <v>17981.900000000001</v>
      </c>
      <c r="G11" s="10">
        <f>F11/F44*100</f>
        <v>3.3075787605247791</v>
      </c>
      <c r="H11" s="10">
        <f t="shared" si="1"/>
        <v>1.667326284841991</v>
      </c>
      <c r="I11" s="10">
        <f t="shared" si="2"/>
        <v>52.761778453286702</v>
      </c>
    </row>
    <row r="12" spans="1:9" ht="32.25" customHeight="1" x14ac:dyDescent="0.3">
      <c r="A12" s="3" t="s">
        <v>12</v>
      </c>
      <c r="B12" s="15">
        <f>B13</f>
        <v>17687</v>
      </c>
      <c r="C12" s="15">
        <f>B12/B44*100</f>
        <v>3.8448111027588641</v>
      </c>
      <c r="D12" s="15">
        <f>D13</f>
        <v>34081.300000000003</v>
      </c>
      <c r="E12" s="15">
        <f>D12/D44*100</f>
        <v>3.1021085432615227</v>
      </c>
      <c r="F12" s="15">
        <f>F13</f>
        <v>17981.900000000001</v>
      </c>
      <c r="G12" s="10">
        <f>F12/F44*100</f>
        <v>3.3075787605247791</v>
      </c>
      <c r="H12" s="10">
        <f t="shared" si="1"/>
        <v>1.667326284841991</v>
      </c>
      <c r="I12" s="10">
        <f t="shared" si="2"/>
        <v>52.761778453286702</v>
      </c>
    </row>
    <row r="13" spans="1:9" ht="26.25" customHeight="1" x14ac:dyDescent="0.3">
      <c r="A13" s="3" t="s">
        <v>13</v>
      </c>
      <c r="B13" s="15">
        <v>17687</v>
      </c>
      <c r="C13" s="15">
        <f>B13/B44*100</f>
        <v>3.8448111027588641</v>
      </c>
      <c r="D13" s="15">
        <v>34081.300000000003</v>
      </c>
      <c r="E13" s="15">
        <f>D13/D44*100</f>
        <v>3.1021085432615227</v>
      </c>
      <c r="F13" s="15">
        <v>17981.900000000001</v>
      </c>
      <c r="G13" s="10">
        <f>F13/F44*100</f>
        <v>3.3075787605247791</v>
      </c>
      <c r="H13" s="10">
        <f t="shared" si="1"/>
        <v>1.667326284841991</v>
      </c>
      <c r="I13" s="10">
        <f>F13/D13*100</f>
        <v>52.761778453286702</v>
      </c>
    </row>
    <row r="14" spans="1:9" ht="26.25" customHeight="1" x14ac:dyDescent="0.3">
      <c r="A14" s="3" t="s">
        <v>114</v>
      </c>
      <c r="B14" s="15">
        <v>240</v>
      </c>
      <c r="C14" s="15">
        <f>B14/B45*100</f>
        <v>0.46639978234676827</v>
      </c>
      <c r="D14" s="15">
        <v>2344.4</v>
      </c>
      <c r="E14" s="15">
        <f>D14/D45*100</f>
        <v>1.7393226850144785</v>
      </c>
      <c r="F14" s="15">
        <v>926.2</v>
      </c>
      <c r="G14" s="10">
        <f>F14/F45*100</f>
        <v>1.4652095778070264</v>
      </c>
      <c r="H14" s="10">
        <f t="shared" si="1"/>
        <v>285.91666666666669</v>
      </c>
      <c r="I14" s="10">
        <f>F14/D14*100</f>
        <v>39.506910083603479</v>
      </c>
    </row>
    <row r="15" spans="1:9" ht="26.25" customHeight="1" x14ac:dyDescent="0.3">
      <c r="A15" s="3" t="s">
        <v>14</v>
      </c>
      <c r="B15" s="15">
        <f>B16+B17+B18+B19</f>
        <v>5247</v>
      </c>
      <c r="C15" s="15">
        <f>B15/B44*100</f>
        <v>1.1405961359289738</v>
      </c>
      <c r="D15" s="15">
        <f>D16+D17+D18+D19</f>
        <v>7043.6</v>
      </c>
      <c r="E15" s="15">
        <f>D15/D44*100</f>
        <v>0.64111438634432549</v>
      </c>
      <c r="F15" s="15">
        <f>F16+F17+F18+F19</f>
        <v>3605.2000000000003</v>
      </c>
      <c r="G15" s="10">
        <f>F15/F44*100</f>
        <v>0.66313809705559112</v>
      </c>
      <c r="H15" s="10">
        <f t="shared" si="1"/>
        <v>-31.290261101581848</v>
      </c>
      <c r="I15" s="10">
        <f t="shared" si="2"/>
        <v>51.184053608949974</v>
      </c>
    </row>
    <row r="16" spans="1:9" ht="41.25" customHeight="1" x14ac:dyDescent="0.3">
      <c r="A16" s="3" t="s">
        <v>15</v>
      </c>
      <c r="B16" s="15">
        <v>1920</v>
      </c>
      <c r="C16" s="15">
        <f>B16/B44*100</f>
        <v>0.4173707987390185</v>
      </c>
      <c r="D16" s="15">
        <v>3540</v>
      </c>
      <c r="E16" s="15">
        <f>D16/D44*100</f>
        <v>0.32221377245427224</v>
      </c>
      <c r="F16" s="15">
        <v>2275.4</v>
      </c>
      <c r="G16" s="10">
        <f>F16/F44*100</f>
        <v>0.41853556697001332</v>
      </c>
      <c r="H16" s="10">
        <f t="shared" si="1"/>
        <v>18.510416666666657</v>
      </c>
      <c r="I16" s="10">
        <f t="shared" si="2"/>
        <v>64.276836158192097</v>
      </c>
    </row>
    <row r="17" spans="1:9" ht="44.25" customHeight="1" x14ac:dyDescent="0.3">
      <c r="A17" s="3" t="s">
        <v>106</v>
      </c>
      <c r="B17" s="15">
        <v>0</v>
      </c>
      <c r="C17" s="15">
        <f>B17/B44*100</f>
        <v>0</v>
      </c>
      <c r="D17" s="15">
        <v>5.8</v>
      </c>
      <c r="E17" s="15">
        <f>D17/D44*100</f>
        <v>5.2792087012281893E-4</v>
      </c>
      <c r="F17" s="15">
        <v>5.8</v>
      </c>
      <c r="G17" s="10">
        <f>F17/F44*100</f>
        <v>1.0668481534789826E-3</v>
      </c>
      <c r="H17" s="10" t="e">
        <f t="shared" si="1"/>
        <v>#DIV/0!</v>
      </c>
      <c r="I17" s="10"/>
    </row>
    <row r="18" spans="1:9" ht="27" customHeight="1" x14ac:dyDescent="0.3">
      <c r="A18" s="3" t="s">
        <v>107</v>
      </c>
      <c r="B18" s="15">
        <v>2112</v>
      </c>
      <c r="C18" s="15">
        <f>B18/B44*100</f>
        <v>0.45910787861292029</v>
      </c>
      <c r="D18" s="15">
        <v>1997.8</v>
      </c>
      <c r="E18" s="15">
        <f>D18/D44*100</f>
        <v>0.18184143350540824</v>
      </c>
      <c r="F18" s="15">
        <v>696.1</v>
      </c>
      <c r="G18" s="10">
        <f>F18/F44*100</f>
        <v>0.12804017235115858</v>
      </c>
      <c r="H18" s="10"/>
      <c r="I18" s="10">
        <f t="shared" si="2"/>
        <v>34.843327660426468</v>
      </c>
    </row>
    <row r="19" spans="1:9" ht="39.75" customHeight="1" x14ac:dyDescent="0.3">
      <c r="A19" s="3" t="s">
        <v>108</v>
      </c>
      <c r="B19" s="15">
        <v>1215</v>
      </c>
      <c r="C19" s="15">
        <f>B19/B44*100</f>
        <v>0.26411745857703511</v>
      </c>
      <c r="D19" s="15">
        <v>1500</v>
      </c>
      <c r="E19" s="15">
        <f>D19/D44*100</f>
        <v>0.13653125951452216</v>
      </c>
      <c r="F19" s="15">
        <v>627.9</v>
      </c>
      <c r="G19" s="10">
        <f>F19/F44*100</f>
        <v>0.11549550958094021</v>
      </c>
      <c r="H19" s="10">
        <f t="shared" si="1"/>
        <v>-48.320987654320987</v>
      </c>
      <c r="I19" s="10">
        <f t="shared" si="2"/>
        <v>41.86</v>
      </c>
    </row>
    <row r="20" spans="1:9" ht="15" customHeight="1" x14ac:dyDescent="0.3">
      <c r="A20" s="3" t="s">
        <v>16</v>
      </c>
      <c r="B20" s="15">
        <f>B21+B22</f>
        <v>4081</v>
      </c>
      <c r="C20" s="15">
        <f>B20/B44*100</f>
        <v>0.88713032794475755</v>
      </c>
      <c r="D20" s="15">
        <f>D21+D22</f>
        <v>18806</v>
      </c>
      <c r="E20" s="15">
        <f>D20/D44*100</f>
        <v>1.7117379109534023</v>
      </c>
      <c r="F20" s="15">
        <f>F21+F22</f>
        <v>4595.2</v>
      </c>
      <c r="G20" s="10">
        <f>F20/F44*100</f>
        <v>0.845238040494245</v>
      </c>
      <c r="H20" s="10"/>
      <c r="I20" s="10"/>
    </row>
    <row r="21" spans="1:9" ht="26.25" customHeight="1" x14ac:dyDescent="0.3">
      <c r="A21" s="3" t="s">
        <v>109</v>
      </c>
      <c r="B21" s="15">
        <v>195</v>
      </c>
      <c r="C21" s="15">
        <f>B21/B44*100</f>
        <v>4.2389221746931563E-2</v>
      </c>
      <c r="D21" s="15">
        <v>5595</v>
      </c>
      <c r="E21" s="15">
        <f>D21/D44*100</f>
        <v>0.5092615979891677</v>
      </c>
      <c r="F21" s="15">
        <v>674</v>
      </c>
      <c r="G21" s="10">
        <f>F21/F44*100</f>
        <v>0.12397511300773006</v>
      </c>
      <c r="H21" s="10"/>
      <c r="I21" s="10"/>
    </row>
    <row r="22" spans="1:9" ht="15" customHeight="1" x14ac:dyDescent="0.3">
      <c r="A22" s="3" t="s">
        <v>110</v>
      </c>
      <c r="B22" s="15">
        <v>3886</v>
      </c>
      <c r="C22" s="15">
        <f>B22/B44*100</f>
        <v>0.84474110619782594</v>
      </c>
      <c r="D22" s="15">
        <v>13211</v>
      </c>
      <c r="E22" s="15">
        <f>D22/D44*100</f>
        <v>1.2024763129642349</v>
      </c>
      <c r="F22" s="15">
        <v>3921.2</v>
      </c>
      <c r="G22" s="10">
        <f>F22/F44*100</f>
        <v>0.72126292748651488</v>
      </c>
      <c r="H22" s="10"/>
      <c r="I22" s="10"/>
    </row>
    <row r="23" spans="1:9" ht="25.5" customHeight="1" x14ac:dyDescent="0.3">
      <c r="A23" s="3" t="s">
        <v>17</v>
      </c>
      <c r="B23" s="15">
        <v>4123</v>
      </c>
      <c r="C23" s="15">
        <f>B23/B44*100</f>
        <v>0.89626031416717344</v>
      </c>
      <c r="D23" s="15">
        <v>7251</v>
      </c>
      <c r="E23" s="15">
        <f>D23/D44*100</f>
        <v>0.65999210849320011</v>
      </c>
      <c r="F23" s="15">
        <v>3872.8</v>
      </c>
      <c r="G23" s="10">
        <f>F23/F44*100</f>
        <v>0.71236026358506965</v>
      </c>
      <c r="H23" s="10">
        <f t="shared" si="1"/>
        <v>-6.0683967984477221</v>
      </c>
      <c r="I23" s="10">
        <f t="shared" si="2"/>
        <v>53.410564060129637</v>
      </c>
    </row>
    <row r="24" spans="1:9" ht="68.25" customHeight="1" x14ac:dyDescent="0.3">
      <c r="A24" s="3" t="s">
        <v>18</v>
      </c>
      <c r="B24" s="15">
        <v>0</v>
      </c>
      <c r="C24" s="15">
        <f>B24/B44*100</f>
        <v>0</v>
      </c>
      <c r="D24" s="15">
        <v>0</v>
      </c>
      <c r="E24" s="15">
        <f>D24/D44*100</f>
        <v>0</v>
      </c>
      <c r="F24" s="15">
        <v>0</v>
      </c>
      <c r="G24" s="10">
        <f>F24/F44*100</f>
        <v>0</v>
      </c>
      <c r="H24" s="10"/>
      <c r="I24" s="10"/>
    </row>
    <row r="25" spans="1:9" ht="37.5" customHeight="1" x14ac:dyDescent="0.3">
      <c r="A25" s="3" t="s">
        <v>19</v>
      </c>
      <c r="B25" s="15">
        <v>14912</v>
      </c>
      <c r="C25" s="15">
        <f>B25/B44*100</f>
        <v>3.2415798702063765</v>
      </c>
      <c r="D25" s="15">
        <v>20100</v>
      </c>
      <c r="E25" s="15">
        <f>D25/D44*100</f>
        <v>1.829518877494597</v>
      </c>
      <c r="F25" s="15">
        <v>10673.2</v>
      </c>
      <c r="G25" s="10">
        <f>F25/F44*100</f>
        <v>1.9632213296054961</v>
      </c>
      <c r="H25" s="10">
        <f t="shared" si="1"/>
        <v>-28.425429184549358</v>
      </c>
      <c r="I25" s="10">
        <f t="shared" si="2"/>
        <v>53.100497512437819</v>
      </c>
    </row>
    <row r="26" spans="1:9" ht="42" customHeight="1" x14ac:dyDescent="0.3">
      <c r="A26" s="3" t="s">
        <v>20</v>
      </c>
      <c r="B26" s="15">
        <f>B27+B28</f>
        <v>596</v>
      </c>
      <c r="C26" s="15">
        <f>B26/B44*100</f>
        <v>0.12955885210857032</v>
      </c>
      <c r="D26" s="15">
        <f>D27+D28</f>
        <v>239</v>
      </c>
      <c r="E26" s="15">
        <f>D26/D44*100</f>
        <v>2.1753980682647195E-2</v>
      </c>
      <c r="F26" s="15">
        <f>F27+F28</f>
        <v>87.9</v>
      </c>
      <c r="G26" s="10">
        <f>F26/F44*100</f>
        <v>1.6168267705310789E-2</v>
      </c>
      <c r="H26" s="10">
        <f t="shared" si="1"/>
        <v>-85.25167785234899</v>
      </c>
      <c r="I26" s="10">
        <f t="shared" si="2"/>
        <v>36.778242677824267</v>
      </c>
    </row>
    <row r="27" spans="1:9" ht="39" customHeight="1" x14ac:dyDescent="0.3">
      <c r="A27" s="3" t="s">
        <v>21</v>
      </c>
      <c r="B27" s="15">
        <v>415</v>
      </c>
      <c r="C27" s="15">
        <f>B27/B44*100</f>
        <v>9.021295910244409E-2</v>
      </c>
      <c r="D27" s="15">
        <v>0</v>
      </c>
      <c r="E27" s="15">
        <f>D27/D44*100</f>
        <v>0</v>
      </c>
      <c r="F27" s="15">
        <v>0</v>
      </c>
      <c r="G27" s="10">
        <f>F27/F44*100</f>
        <v>0</v>
      </c>
      <c r="H27" s="10">
        <f t="shared" si="1"/>
        <v>-100</v>
      </c>
      <c r="I27" s="10" t="e">
        <f t="shared" si="2"/>
        <v>#DIV/0!</v>
      </c>
    </row>
    <row r="28" spans="1:9" ht="16.5" customHeight="1" x14ac:dyDescent="0.3">
      <c r="A28" s="3" t="s">
        <v>115</v>
      </c>
      <c r="B28" s="15">
        <v>181</v>
      </c>
      <c r="C28" s="15">
        <f>B28/B45*100</f>
        <v>0.35174316918652104</v>
      </c>
      <c r="D28" s="15">
        <v>239</v>
      </c>
      <c r="E28" s="15">
        <f>D28/D45*100</f>
        <v>0.17731535647434754</v>
      </c>
      <c r="F28" s="15">
        <v>87.9</v>
      </c>
      <c r="G28" s="10">
        <f>F28/F45*100</f>
        <v>0.13905411562215247</v>
      </c>
      <c r="H28" s="10">
        <f t="shared" si="1"/>
        <v>-51.436464088397784</v>
      </c>
      <c r="I28" s="10">
        <f t="shared" si="2"/>
        <v>36.778242677824267</v>
      </c>
    </row>
    <row r="29" spans="1:9" ht="53.25" customHeight="1" x14ac:dyDescent="0.3">
      <c r="A29" s="3" t="s">
        <v>22</v>
      </c>
      <c r="B29" s="15">
        <v>6997</v>
      </c>
      <c r="C29" s="15">
        <f>B29/B44*100</f>
        <v>1.5210122285296417</v>
      </c>
      <c r="D29" s="15">
        <v>15379</v>
      </c>
      <c r="E29" s="15">
        <f>D29/D44*100</f>
        <v>1.3998094933825573</v>
      </c>
      <c r="F29" s="15">
        <v>9645.4</v>
      </c>
      <c r="G29" s="10">
        <f>F29/F44*100</f>
        <v>1.7741684792355481</v>
      </c>
      <c r="H29" s="10">
        <f t="shared" si="1"/>
        <v>37.850507360297257</v>
      </c>
      <c r="I29" s="10">
        <f t="shared" si="2"/>
        <v>62.71799206710449</v>
      </c>
    </row>
    <row r="30" spans="1:9" ht="45.75" customHeight="1" x14ac:dyDescent="0.3">
      <c r="A30" s="3" t="s">
        <v>23</v>
      </c>
      <c r="B30" s="15">
        <v>24648</v>
      </c>
      <c r="C30" s="15">
        <f>B30/B44*100</f>
        <v>5.3579976288121491</v>
      </c>
      <c r="D30" s="15">
        <v>23870.799999999999</v>
      </c>
      <c r="E30" s="15">
        <f>D30/D44*100</f>
        <v>2.17274025974617</v>
      </c>
      <c r="F30" s="15">
        <v>9001</v>
      </c>
      <c r="G30" s="10">
        <f>F30/F44*100</f>
        <v>1.655637970597297</v>
      </c>
      <c r="H30" s="10">
        <f t="shared" si="1"/>
        <v>-63.481824083089904</v>
      </c>
      <c r="I30" s="10">
        <f t="shared" si="2"/>
        <v>37.70715686110227</v>
      </c>
    </row>
    <row r="31" spans="1:9" ht="26.25" customHeight="1" x14ac:dyDescent="0.3">
      <c r="A31" s="3" t="s">
        <v>24</v>
      </c>
      <c r="B31" s="15">
        <v>346</v>
      </c>
      <c r="C31" s="15">
        <f>B31/B44*100</f>
        <v>7.5213696022760609E-2</v>
      </c>
      <c r="D31" s="15">
        <v>2753</v>
      </c>
      <c r="E31" s="15">
        <f>D31/D44*100</f>
        <v>0.25058037162898628</v>
      </c>
      <c r="F31" s="15">
        <v>3162.4</v>
      </c>
      <c r="G31" s="10">
        <f>F31/F44*100</f>
        <v>0.581689758717575</v>
      </c>
      <c r="H31" s="10">
        <f t="shared" si="1"/>
        <v>813.98843930635837</v>
      </c>
      <c r="I31" s="10">
        <f t="shared" si="2"/>
        <v>114.87104976389392</v>
      </c>
    </row>
    <row r="32" spans="1:9" ht="28.5" customHeight="1" x14ac:dyDescent="0.3">
      <c r="A32" s="3" t="s">
        <v>25</v>
      </c>
      <c r="B32" s="15">
        <v>1394</v>
      </c>
      <c r="C32" s="15">
        <f>B32/B44*100</f>
        <v>0.30302859033447488</v>
      </c>
      <c r="D32" s="15">
        <v>155.6</v>
      </c>
      <c r="E32" s="15">
        <f>D32/D44*100</f>
        <v>1.4162842653639762E-2</v>
      </c>
      <c r="F32" s="15">
        <v>70.7</v>
      </c>
      <c r="G32" s="10">
        <f>F32/F44*100</f>
        <v>1.3004511112235185E-2</v>
      </c>
      <c r="H32" s="10">
        <f t="shared" si="1"/>
        <v>-94.928263988522232</v>
      </c>
      <c r="I32" s="10">
        <f t="shared" si="2"/>
        <v>45.437017994858614</v>
      </c>
    </row>
    <row r="33" spans="1:9" ht="26.25" customHeight="1" x14ac:dyDescent="0.3">
      <c r="A33" s="3" t="s">
        <v>26</v>
      </c>
      <c r="B33" s="15">
        <f t="shared" ref="B33" si="3">B34+B41+B42+B43</f>
        <v>279693.60000000003</v>
      </c>
      <c r="C33" s="15">
        <f>B33/B44*100</f>
        <v>60.799969392808094</v>
      </c>
      <c r="D33" s="15">
        <f>D34+D41+D42+D43</f>
        <v>762863.7</v>
      </c>
      <c r="E33" s="15">
        <f>D33/D44*100</f>
        <v>69.436494532605707</v>
      </c>
      <c r="F33" s="15">
        <f t="shared" ref="F33" si="4">F34+F41+F42+F43</f>
        <v>356168.39999999997</v>
      </c>
      <c r="G33" s="10">
        <f>F33/F44*100</f>
        <v>65.513379287510972</v>
      </c>
      <c r="H33" s="10">
        <f t="shared" si="1"/>
        <v>27.34234891323932</v>
      </c>
      <c r="I33" s="10">
        <f t="shared" si="2"/>
        <v>46.688340263142678</v>
      </c>
    </row>
    <row r="34" spans="1:9" ht="70.5" customHeight="1" x14ac:dyDescent="0.3">
      <c r="A34" s="3" t="s">
        <v>27</v>
      </c>
      <c r="B34" s="15">
        <f t="shared" ref="B34" si="5">B35+B38+B39+B40</f>
        <v>279499.3</v>
      </c>
      <c r="C34" s="15">
        <f>B34/B44*100</f>
        <v>60.757732337498197</v>
      </c>
      <c r="D34" s="15">
        <f>D35+D38+D39+D40</f>
        <v>761759.1</v>
      </c>
      <c r="E34" s="15">
        <f>D34/D44*100</f>
        <v>69.33595291309922</v>
      </c>
      <c r="F34" s="15">
        <f t="shared" ref="F34" si="6">F35+F38+F39+F40</f>
        <v>355216.39999999997</v>
      </c>
      <c r="G34" s="10">
        <f>F34/F44*100</f>
        <v>65.338269038870976</v>
      </c>
      <c r="H34" s="10">
        <f t="shared" si="1"/>
        <v>27.090264626780808</v>
      </c>
      <c r="I34" s="10">
        <f t="shared" si="2"/>
        <v>46.631067485770764</v>
      </c>
    </row>
    <row r="35" spans="1:9" ht="51.75" customHeight="1" x14ac:dyDescent="0.3">
      <c r="A35" s="3" t="s">
        <v>28</v>
      </c>
      <c r="B35" s="15">
        <f>B36+B37</f>
        <v>42197.4</v>
      </c>
      <c r="C35" s="15">
        <f>B35/B44*100</f>
        <v>9.1728971576613851</v>
      </c>
      <c r="D35" s="15">
        <f>D36+D37</f>
        <v>73881</v>
      </c>
      <c r="E35" s="15">
        <f>D35/D44*100</f>
        <v>6.7247106561282743</v>
      </c>
      <c r="F35" s="15">
        <f>F36+F37</f>
        <v>49254.400000000001</v>
      </c>
      <c r="G35" s="10">
        <f>F35/F44*100</f>
        <v>9.0598216708129655</v>
      </c>
      <c r="H35" s="10">
        <f t="shared" si="1"/>
        <v>16.723779190187088</v>
      </c>
      <c r="I35" s="10">
        <f t="shared" si="2"/>
        <v>66.667208077854937</v>
      </c>
    </row>
    <row r="36" spans="1:9" ht="39" customHeight="1" x14ac:dyDescent="0.3">
      <c r="A36" s="3" t="s">
        <v>29</v>
      </c>
      <c r="B36" s="15">
        <v>42197.4</v>
      </c>
      <c r="C36" s="15">
        <f>B36/B44*100</f>
        <v>9.1728971576613851</v>
      </c>
      <c r="D36" s="15">
        <v>73881</v>
      </c>
      <c r="E36" s="15">
        <f>D36/D44*100</f>
        <v>6.7247106561282743</v>
      </c>
      <c r="F36" s="15">
        <v>49254.400000000001</v>
      </c>
      <c r="G36" s="10">
        <f>F36/F44*100</f>
        <v>9.0598216708129655</v>
      </c>
      <c r="H36" s="10">
        <f t="shared" si="1"/>
        <v>16.723779190187088</v>
      </c>
      <c r="I36" s="10">
        <f t="shared" si="2"/>
        <v>66.667208077854937</v>
      </c>
    </row>
    <row r="37" spans="1:9" ht="26.25" customHeight="1" x14ac:dyDescent="0.3">
      <c r="A37" s="19" t="s">
        <v>111</v>
      </c>
      <c r="B37" s="15">
        <v>0</v>
      </c>
      <c r="C37" s="15">
        <f>B37/B44*100</f>
        <v>0</v>
      </c>
      <c r="D37" s="15">
        <v>0</v>
      </c>
      <c r="E37" s="15">
        <f>D37/D44*100</f>
        <v>0</v>
      </c>
      <c r="F37" s="15">
        <v>0</v>
      </c>
      <c r="G37" s="10">
        <f>F37/F44*100</f>
        <v>0</v>
      </c>
      <c r="H37" s="10"/>
      <c r="I37" s="10"/>
    </row>
    <row r="38" spans="1:9" ht="26.25" customHeight="1" x14ac:dyDescent="0.3">
      <c r="A38" s="20" t="s">
        <v>112</v>
      </c>
      <c r="B38" s="15">
        <v>26688.799999999999</v>
      </c>
      <c r="C38" s="15">
        <f>B38/B44*100</f>
        <v>5.8016280069718311</v>
      </c>
      <c r="D38" s="15">
        <v>332703.8</v>
      </c>
      <c r="E38" s="15">
        <f>D38/D44*100</f>
        <v>30.282979239511782</v>
      </c>
      <c r="F38" s="15">
        <v>68896.800000000003</v>
      </c>
      <c r="G38" s="10">
        <f>F38/F44*100</f>
        <v>12.672831700105306</v>
      </c>
      <c r="H38" s="10"/>
      <c r="I38" s="10">
        <f t="shared" si="2"/>
        <v>20.708149410977576</v>
      </c>
    </row>
    <row r="39" spans="1:9" ht="26.25" customHeight="1" x14ac:dyDescent="0.3">
      <c r="A39" s="20" t="s">
        <v>113</v>
      </c>
      <c r="B39" s="15">
        <v>197216.8</v>
      </c>
      <c r="C39" s="15">
        <f>B39/B44*100</f>
        <v>42.871111114975655</v>
      </c>
      <c r="D39" s="15">
        <v>320958.8</v>
      </c>
      <c r="E39" s="15">
        <f>D39/ D44*100</f>
        <v>29.213939477513073</v>
      </c>
      <c r="F39" s="15">
        <v>215711.4</v>
      </c>
      <c r="G39" s="10">
        <f>F39/F44*100</f>
        <v>39.677811857649345</v>
      </c>
      <c r="H39" s="10">
        <f t="shared" si="1"/>
        <v>9.3778014854718208</v>
      </c>
      <c r="I39" s="10">
        <f t="shared" si="2"/>
        <v>67.20843921400504</v>
      </c>
    </row>
    <row r="40" spans="1:9" ht="26.25" customHeight="1" x14ac:dyDescent="0.3">
      <c r="A40" s="3" t="s">
        <v>30</v>
      </c>
      <c r="B40" s="15">
        <v>13396.3</v>
      </c>
      <c r="C40" s="15">
        <f>B40/B44*100</f>
        <v>2.9120960578893298</v>
      </c>
      <c r="D40" s="15">
        <v>34215.5</v>
      </c>
      <c r="E40" s="15">
        <f>D40/ D44*100</f>
        <v>3.1143235399460885</v>
      </c>
      <c r="F40" s="15">
        <v>21353.8</v>
      </c>
      <c r="G40" s="10">
        <f>F40/F44*100</f>
        <v>3.9278038103033617</v>
      </c>
      <c r="H40" s="10"/>
      <c r="I40" s="10"/>
    </row>
    <row r="41" spans="1:9" ht="35.25" customHeight="1" x14ac:dyDescent="0.3">
      <c r="A41" s="3" t="s">
        <v>31</v>
      </c>
      <c r="B41" s="15">
        <v>252.9</v>
      </c>
      <c r="C41" s="15">
        <f>B41/B44*100</f>
        <v>5.4975559896405082E-2</v>
      </c>
      <c r="D41" s="15">
        <v>1228.5999999999999</v>
      </c>
      <c r="E41" s="15">
        <f>D41/D44*100</f>
        <v>0.11182820362636127</v>
      </c>
      <c r="F41" s="15">
        <v>1020.6</v>
      </c>
      <c r="G41" s="10">
        <f>F41/F44*100</f>
        <v>0.18772848714493962</v>
      </c>
      <c r="H41" s="10"/>
      <c r="I41" s="10"/>
    </row>
    <row r="42" spans="1:9" ht="63.75" customHeight="1" x14ac:dyDescent="0.3">
      <c r="A42" s="3" t="s">
        <v>32</v>
      </c>
      <c r="B42" s="15">
        <v>0</v>
      </c>
      <c r="C42" s="15">
        <f>B42/B44*100</f>
        <v>0</v>
      </c>
      <c r="D42" s="15">
        <v>14</v>
      </c>
      <c r="E42" s="15">
        <f>D42/D44*100</f>
        <v>1.2742917554688733E-3</v>
      </c>
      <c r="F42" s="15">
        <v>14</v>
      </c>
      <c r="G42" s="10">
        <f>F42/F44*100</f>
        <v>2.5751507152940961E-3</v>
      </c>
      <c r="H42" s="10"/>
      <c r="I42" s="10"/>
    </row>
    <row r="43" spans="1:9" ht="39" customHeight="1" x14ac:dyDescent="0.3">
      <c r="A43" s="3" t="s">
        <v>33</v>
      </c>
      <c r="B43" s="15">
        <v>-58.6</v>
      </c>
      <c r="C43" s="15">
        <f>B43/B44*100</f>
        <v>-1.2738504586513794E-2</v>
      </c>
      <c r="D43" s="15">
        <v>-138</v>
      </c>
      <c r="E43" s="15">
        <f>D43/D44*100</f>
        <v>-1.2560875875336039E-2</v>
      </c>
      <c r="F43" s="15">
        <v>-82.6</v>
      </c>
      <c r="G43" s="10">
        <f>F43/F44*100</f>
        <v>-1.5193389220235165E-2</v>
      </c>
      <c r="H43" s="10">
        <f t="shared" si="1"/>
        <v>40.955631399317383</v>
      </c>
      <c r="I43" s="10">
        <f t="shared" si="2"/>
        <v>59.85507246376811</v>
      </c>
    </row>
    <row r="44" spans="1:9" s="14" customFormat="1" ht="15" customHeight="1" x14ac:dyDescent="0.3">
      <c r="A44" s="12" t="s">
        <v>34</v>
      </c>
      <c r="B44" s="16">
        <f t="shared" ref="B44" si="7">B33+B8</f>
        <v>460022.60000000003</v>
      </c>
      <c r="C44" s="16">
        <f t="shared" ref="C44:I44" si="8">C33+C8</f>
        <v>100</v>
      </c>
      <c r="D44" s="16">
        <f t="shared" si="8"/>
        <v>1098649.5</v>
      </c>
      <c r="E44" s="16">
        <f t="shared" si="8"/>
        <v>100</v>
      </c>
      <c r="F44" s="16">
        <f t="shared" si="8"/>
        <v>543657.5</v>
      </c>
      <c r="G44" s="16">
        <f t="shared" si="8"/>
        <v>100</v>
      </c>
      <c r="H44" s="16">
        <f t="shared" si="8"/>
        <v>31.312924915989868</v>
      </c>
      <c r="I44" s="16">
        <f t="shared" si="8"/>
        <v>102.52426304486842</v>
      </c>
    </row>
    <row r="45" spans="1:9" ht="26.25" customHeight="1" x14ac:dyDescent="0.3">
      <c r="A45" s="3" t="s">
        <v>35</v>
      </c>
      <c r="B45" s="17">
        <f>SUM(B46:B53)</f>
        <v>51458</v>
      </c>
      <c r="C45" s="9">
        <f>B45/B93*100</f>
        <v>12.008943813648305</v>
      </c>
      <c r="D45" s="17">
        <f>SUM(D46:D53)</f>
        <v>134788.09999999998</v>
      </c>
      <c r="E45" s="9">
        <f>D45/D93*100</f>
        <v>11.464123311784322</v>
      </c>
      <c r="F45" s="17">
        <f>SUM(F46:F53)</f>
        <v>63212.800000000003</v>
      </c>
      <c r="G45" s="9">
        <f>F45/F93*100</f>
        <v>11.128788765720413</v>
      </c>
      <c r="H45" s="9">
        <f>F45/B45*100-100</f>
        <v>22.843484006374126</v>
      </c>
      <c r="I45" s="10">
        <f t="shared" ref="I45:I69" si="9">F45/D45*100</f>
        <v>46.897908643270448</v>
      </c>
    </row>
    <row r="46" spans="1:9" ht="53.25" customHeight="1" x14ac:dyDescent="0.3">
      <c r="A46" s="3" t="s">
        <v>103</v>
      </c>
      <c r="B46" s="23">
        <v>3738.3</v>
      </c>
      <c r="C46" s="9">
        <f>B46/B93*100</f>
        <v>0.87242089973495784</v>
      </c>
      <c r="D46" s="17">
        <v>8341.9</v>
      </c>
      <c r="E46" s="9">
        <f>D46/D93*100</f>
        <v>0.70950306632836013</v>
      </c>
      <c r="F46" s="17">
        <v>4358.1000000000004</v>
      </c>
      <c r="G46" s="9">
        <f>F46/F93*100</f>
        <v>0.76725559253641884</v>
      </c>
      <c r="H46" s="9">
        <f>F46/B46*100-100</f>
        <v>16.579728753711592</v>
      </c>
      <c r="I46" s="10">
        <f t="shared" si="9"/>
        <v>52.243493688488243</v>
      </c>
    </row>
    <row r="47" spans="1:9" ht="81.75" customHeight="1" x14ac:dyDescent="0.3">
      <c r="A47" s="3" t="s">
        <v>36</v>
      </c>
      <c r="B47" s="23">
        <v>271.8</v>
      </c>
      <c r="C47" s="9">
        <f>B47/B93*100</f>
        <v>6.343097144369407E-2</v>
      </c>
      <c r="D47" s="17">
        <v>574</v>
      </c>
      <c r="E47" s="9">
        <f>D47/D93*100</f>
        <v>4.8820383854095435E-2</v>
      </c>
      <c r="F47" s="17">
        <v>286.89999999999998</v>
      </c>
      <c r="G47" s="9">
        <f>F47/F93*100</f>
        <v>5.0509540739932197E-2</v>
      </c>
      <c r="H47" s="9">
        <f>F47/B47*100-100</f>
        <v>5.5555555555555429</v>
      </c>
      <c r="I47" s="10">
        <f t="shared" si="9"/>
        <v>49.982578397212542</v>
      </c>
    </row>
    <row r="48" spans="1:9" ht="105.75" customHeight="1" x14ac:dyDescent="0.3">
      <c r="A48" s="3" t="s">
        <v>37</v>
      </c>
      <c r="B48" s="23">
        <v>17064.599999999999</v>
      </c>
      <c r="C48" s="9">
        <f>B48/B93*100</f>
        <v>3.9824288274395205</v>
      </c>
      <c r="D48" s="17">
        <v>44170.2</v>
      </c>
      <c r="E48" s="9">
        <f>D48/D93*100</f>
        <v>3.7568050852128332</v>
      </c>
      <c r="F48" s="17">
        <v>22179.599999999999</v>
      </c>
      <c r="G48" s="9">
        <f>F48/F93*100</f>
        <v>3.9047800968818409</v>
      </c>
      <c r="H48" s="9">
        <f>F48/B48*100-100</f>
        <v>29.974332829366062</v>
      </c>
      <c r="I48" s="10">
        <f t="shared" si="9"/>
        <v>50.213945148539061</v>
      </c>
    </row>
    <row r="49" spans="1:9" ht="15" customHeight="1" x14ac:dyDescent="0.3">
      <c r="A49" s="3" t="s">
        <v>38</v>
      </c>
      <c r="B49" s="23">
        <v>0</v>
      </c>
      <c r="C49" s="9">
        <f>B49/B93*100</f>
        <v>0</v>
      </c>
      <c r="D49" s="17">
        <v>18.899999999999999</v>
      </c>
      <c r="E49" s="9">
        <f>D49/D93*100</f>
        <v>1.6075004439763129E-3</v>
      </c>
      <c r="F49" s="17">
        <v>17.899999999999999</v>
      </c>
      <c r="G49" s="9">
        <f>F49/F93*100</f>
        <v>3.1513446470714059E-3</v>
      </c>
      <c r="H49" s="9" t="e">
        <f t="shared" ref="H49:H52" si="10">F49/B49*100-100</f>
        <v>#DIV/0!</v>
      </c>
      <c r="I49" s="10">
        <f t="shared" si="9"/>
        <v>94.708994708994709</v>
      </c>
    </row>
    <row r="50" spans="1:9" ht="64.5" customHeight="1" x14ac:dyDescent="0.3">
      <c r="A50" s="3" t="s">
        <v>39</v>
      </c>
      <c r="B50" s="23">
        <v>4995.8999999999996</v>
      </c>
      <c r="C50" s="9">
        <f>B50/B93*100</f>
        <v>1.1659116638541249</v>
      </c>
      <c r="D50" s="17">
        <v>11203.7</v>
      </c>
      <c r="E50" s="9">
        <f>D50/D93*100</f>
        <v>0.95290755154377893</v>
      </c>
      <c r="F50" s="17">
        <v>5677.1</v>
      </c>
      <c r="G50" s="9">
        <f>F50/F93*100</f>
        <v>0.99946920088765812</v>
      </c>
      <c r="H50" s="9">
        <f t="shared" si="10"/>
        <v>13.635180848295619</v>
      </c>
      <c r="I50" s="10">
        <f t="shared" si="9"/>
        <v>50.671653114596069</v>
      </c>
    </row>
    <row r="51" spans="1:9" ht="32.25" customHeight="1" x14ac:dyDescent="0.3">
      <c r="A51" s="3" t="s">
        <v>104</v>
      </c>
      <c r="B51" s="23">
        <v>755.8</v>
      </c>
      <c r="C51" s="9"/>
      <c r="D51" s="17">
        <v>0</v>
      </c>
      <c r="E51" s="9"/>
      <c r="F51" s="17">
        <v>0</v>
      </c>
      <c r="G51" s="9"/>
      <c r="H51" s="9">
        <f t="shared" si="10"/>
        <v>-100</v>
      </c>
      <c r="I51" s="10" t="e">
        <f t="shared" si="9"/>
        <v>#DIV/0!</v>
      </c>
    </row>
    <row r="52" spans="1:9" ht="15" customHeight="1" x14ac:dyDescent="0.3">
      <c r="A52" s="3" t="s">
        <v>40</v>
      </c>
      <c r="B52" s="23">
        <v>0</v>
      </c>
      <c r="C52" s="9">
        <f>B52/B93*100</f>
        <v>0</v>
      </c>
      <c r="D52" s="17">
        <v>510</v>
      </c>
      <c r="E52" s="9">
        <f>D52/D93*100</f>
        <v>4.3376996107297339E-2</v>
      </c>
      <c r="F52" s="17">
        <v>0</v>
      </c>
      <c r="G52" s="9">
        <f>F52/F93*100</f>
        <v>0</v>
      </c>
      <c r="H52" s="9" t="e">
        <f t="shared" si="10"/>
        <v>#DIV/0!</v>
      </c>
      <c r="I52" s="10">
        <f t="shared" si="9"/>
        <v>0</v>
      </c>
    </row>
    <row r="53" spans="1:9" ht="26.25" customHeight="1" x14ac:dyDescent="0.3">
      <c r="A53" s="3" t="s">
        <v>41</v>
      </c>
      <c r="B53" s="23">
        <v>24631.599999999999</v>
      </c>
      <c r="C53" s="9">
        <f>B53/B93*100</f>
        <v>5.7483676093174934</v>
      </c>
      <c r="D53" s="17">
        <v>69969.399999999994</v>
      </c>
      <c r="E53" s="9">
        <f>D53/D93*100</f>
        <v>5.9511027282939812</v>
      </c>
      <c r="F53" s="17">
        <v>30693.200000000001</v>
      </c>
      <c r="G53" s="9">
        <f>F53/F93*100</f>
        <v>5.4036229900274906</v>
      </c>
      <c r="H53" s="9">
        <f>F53/B53*100-100</f>
        <v>24.609038795693337</v>
      </c>
      <c r="I53" s="10">
        <f t="shared" si="9"/>
        <v>43.866604544272214</v>
      </c>
    </row>
    <row r="54" spans="1:9" ht="15" customHeight="1" x14ac:dyDescent="0.3">
      <c r="A54" s="3" t="s">
        <v>42</v>
      </c>
      <c r="B54" s="17">
        <f>B55</f>
        <v>1079.5</v>
      </c>
      <c r="C54" s="9">
        <f>B54/B93*100</f>
        <v>0.25192690829090419</v>
      </c>
      <c r="D54" s="17">
        <f>D55</f>
        <v>3075.8</v>
      </c>
      <c r="E54" s="9">
        <f>D54/D93*100</f>
        <v>0.26160581299377483</v>
      </c>
      <c r="F54" s="17">
        <f>F55</f>
        <v>1304.8</v>
      </c>
      <c r="G54" s="9">
        <f>F54/F93*100</f>
        <v>0.22971365896641177</v>
      </c>
      <c r="H54" s="9">
        <f>F54/B54*100-100</f>
        <v>20.870773506252888</v>
      </c>
      <c r="I54" s="10">
        <f t="shared" si="9"/>
        <v>42.421483841602182</v>
      </c>
    </row>
    <row r="55" spans="1:9" ht="26.25" customHeight="1" x14ac:dyDescent="0.3">
      <c r="A55" s="3" t="s">
        <v>43</v>
      </c>
      <c r="B55" s="24">
        <v>1079.5</v>
      </c>
      <c r="C55" s="9">
        <f>B55/B93*100</f>
        <v>0.25192690829090419</v>
      </c>
      <c r="D55" s="17">
        <v>3075.8</v>
      </c>
      <c r="E55" s="9">
        <f>D55/D93*100</f>
        <v>0.26160581299377483</v>
      </c>
      <c r="F55" s="17">
        <v>1304.8</v>
      </c>
      <c r="G55" s="9">
        <f>F55/F93*100</f>
        <v>0.22971365896641177</v>
      </c>
      <c r="H55" s="9">
        <f t="shared" ref="H55:H106" si="11">F55/B55*100-100</f>
        <v>20.870773506252888</v>
      </c>
      <c r="I55" s="10">
        <f t="shared" si="9"/>
        <v>42.421483841602182</v>
      </c>
    </row>
    <row r="56" spans="1:9" ht="51.75" customHeight="1" x14ac:dyDescent="0.3">
      <c r="A56" s="3" t="s">
        <v>44</v>
      </c>
      <c r="B56" s="17">
        <f>B58</f>
        <v>483.1</v>
      </c>
      <c r="C56" s="9">
        <f>B56/B93*100</f>
        <v>0.11274283408553572</v>
      </c>
      <c r="D56" s="17">
        <f>SUM(D57:D59)</f>
        <v>6.8</v>
      </c>
      <c r="E56" s="9">
        <f>D56/D93*100</f>
        <v>5.7835994809729791E-4</v>
      </c>
      <c r="F56" s="17">
        <f>SUM(F57:F59)</f>
        <v>6.8</v>
      </c>
      <c r="G56" s="9">
        <f>F56/F93*100</f>
        <v>1.1971588603399755E-3</v>
      </c>
      <c r="H56" s="9">
        <f t="shared" si="11"/>
        <v>-98.59242392879321</v>
      </c>
      <c r="I56" s="10">
        <f t="shared" si="9"/>
        <v>100</v>
      </c>
    </row>
    <row r="57" spans="1:9" ht="20.25" customHeight="1" x14ac:dyDescent="0.3">
      <c r="A57" s="3" t="s">
        <v>105</v>
      </c>
      <c r="B57" s="17">
        <v>0</v>
      </c>
      <c r="C57" s="9">
        <f>B57/B93*100</f>
        <v>0</v>
      </c>
      <c r="D57" s="17">
        <v>0</v>
      </c>
      <c r="E57" s="9">
        <f>D57/D93*100</f>
        <v>0</v>
      </c>
      <c r="F57" s="17">
        <v>0</v>
      </c>
      <c r="G57" s="9">
        <f>F57/F93*100</f>
        <v>0</v>
      </c>
      <c r="H57" s="9" t="e">
        <f t="shared" si="11"/>
        <v>#DIV/0!</v>
      </c>
      <c r="I57" s="10" t="e">
        <f t="shared" si="9"/>
        <v>#DIV/0!</v>
      </c>
    </row>
    <row r="58" spans="1:9" ht="66" customHeight="1" x14ac:dyDescent="0.3">
      <c r="A58" s="3" t="s">
        <v>102</v>
      </c>
      <c r="B58" s="25">
        <v>483.1</v>
      </c>
      <c r="C58" s="9">
        <f>B58/B93*100</f>
        <v>0.11274283408553572</v>
      </c>
      <c r="D58" s="17">
        <v>0</v>
      </c>
      <c r="E58" s="9">
        <f>D58/D93*100</f>
        <v>0</v>
      </c>
      <c r="F58" s="17">
        <v>0</v>
      </c>
      <c r="G58" s="9">
        <f>F58/F93*100</f>
        <v>0</v>
      </c>
      <c r="H58" s="9">
        <f t="shared" si="11"/>
        <v>-100</v>
      </c>
      <c r="I58" s="10" t="e">
        <f t="shared" si="9"/>
        <v>#DIV/0!</v>
      </c>
    </row>
    <row r="59" spans="1:9" ht="54.75" customHeight="1" x14ac:dyDescent="0.3">
      <c r="A59" s="3" t="s">
        <v>116</v>
      </c>
      <c r="B59" s="17">
        <v>0</v>
      </c>
      <c r="C59" s="9">
        <f>B59/B93*100</f>
        <v>0</v>
      </c>
      <c r="D59" s="17">
        <v>6.8</v>
      </c>
      <c r="E59" s="9">
        <f>D59/D93*100</f>
        <v>5.7835994809729791E-4</v>
      </c>
      <c r="F59" s="17">
        <v>6.8</v>
      </c>
      <c r="G59" s="9">
        <f>F59/F93*100</f>
        <v>1.1971588603399755E-3</v>
      </c>
      <c r="H59" s="9" t="e">
        <f t="shared" si="11"/>
        <v>#DIV/0!</v>
      </c>
      <c r="I59" s="10">
        <f t="shared" si="9"/>
        <v>100</v>
      </c>
    </row>
    <row r="60" spans="1:9" ht="26.25" customHeight="1" x14ac:dyDescent="0.3">
      <c r="A60" s="3" t="s">
        <v>45</v>
      </c>
      <c r="B60" s="17">
        <f>SUM(B61:B64)</f>
        <v>14164.1</v>
      </c>
      <c r="C60" s="9">
        <f>B60/B93*100</f>
        <v>3.3055284128978193</v>
      </c>
      <c r="D60" s="17">
        <f>SUM(D61:D64)</f>
        <v>75482.7</v>
      </c>
      <c r="E60" s="9">
        <f>D60/D93*100</f>
        <v>6.4200250668005747</v>
      </c>
      <c r="F60" s="17">
        <f>SUM(F61:F64)</f>
        <v>51076.9</v>
      </c>
      <c r="G60" s="9">
        <f>F60/F93*100</f>
        <v>8.9922299108380734</v>
      </c>
      <c r="H60" s="9">
        <f t="shared" si="11"/>
        <v>260.6081572426063</v>
      </c>
      <c r="I60" s="10">
        <f t="shared" si="9"/>
        <v>67.667028338943894</v>
      </c>
    </row>
    <row r="61" spans="1:9" ht="19.5" customHeight="1" x14ac:dyDescent="0.3">
      <c r="A61" s="3" t="s">
        <v>117</v>
      </c>
      <c r="B61" s="26">
        <v>457</v>
      </c>
      <c r="C61" s="9">
        <f>B61/B93*100</f>
        <v>0.10665178053630681</v>
      </c>
      <c r="D61" s="17">
        <v>536.6</v>
      </c>
      <c r="E61" s="9">
        <f>D61/D93*100</f>
        <v>4.5639404139560302E-2</v>
      </c>
      <c r="F61" s="17">
        <v>508.9</v>
      </c>
      <c r="G61" s="9">
        <f>F61/F93*100</f>
        <v>8.9593256474560817E-2</v>
      </c>
      <c r="H61" s="9">
        <f t="shared" si="11"/>
        <v>11.356673960612682</v>
      </c>
      <c r="I61" s="10">
        <f t="shared" si="9"/>
        <v>94.837868058143854</v>
      </c>
    </row>
    <row r="62" spans="1:9" ht="26.25" customHeight="1" x14ac:dyDescent="0.3">
      <c r="A62" s="3" t="s">
        <v>46</v>
      </c>
      <c r="B62" s="26">
        <v>0</v>
      </c>
      <c r="C62" s="9">
        <f>B62/B93*100</f>
        <v>0</v>
      </c>
      <c r="D62" s="17">
        <v>730.7</v>
      </c>
      <c r="E62" s="9">
        <f>D62/D93*100</f>
        <v>6.2148178540396407E-2</v>
      </c>
      <c r="F62" s="17">
        <v>0</v>
      </c>
      <c r="G62" s="9">
        <f>F62/F93*100</f>
        <v>0</v>
      </c>
      <c r="H62" s="9" t="e">
        <f t="shared" si="11"/>
        <v>#DIV/0!</v>
      </c>
      <c r="I62" s="10">
        <f t="shared" si="9"/>
        <v>0</v>
      </c>
    </row>
    <row r="63" spans="1:9" ht="26.25" customHeight="1" x14ac:dyDescent="0.3">
      <c r="A63" s="3" t="s">
        <v>47</v>
      </c>
      <c r="B63" s="26">
        <v>13434.6</v>
      </c>
      <c r="C63" s="9">
        <f>B63/B93*100</f>
        <v>3.1352822993283751</v>
      </c>
      <c r="D63" s="17">
        <v>73509.399999999994</v>
      </c>
      <c r="E63" s="9">
        <f>D63/D93*100</f>
        <v>6.2521901130387514</v>
      </c>
      <c r="F63" s="17">
        <v>50237</v>
      </c>
      <c r="G63" s="9">
        <f>F63/F93*100</f>
        <v>8.844363186308728</v>
      </c>
      <c r="H63" s="9">
        <f t="shared" si="11"/>
        <v>273.93744510443179</v>
      </c>
      <c r="I63" s="10">
        <f t="shared" si="9"/>
        <v>68.34091966469596</v>
      </c>
    </row>
    <row r="64" spans="1:9" ht="26.25" customHeight="1" x14ac:dyDescent="0.3">
      <c r="A64" s="3" t="s">
        <v>48</v>
      </c>
      <c r="B64" s="26">
        <v>272.5</v>
      </c>
      <c r="C64" s="9">
        <f>B64/B93*100</f>
        <v>6.3594333033136996E-2</v>
      </c>
      <c r="D64" s="17">
        <v>706</v>
      </c>
      <c r="E64" s="9">
        <f>D64/D93*100</f>
        <v>6.0047371081866516E-2</v>
      </c>
      <c r="F64" s="17">
        <v>331</v>
      </c>
      <c r="G64" s="9">
        <f>F64/F93*100</f>
        <v>5.827346805478411E-2</v>
      </c>
      <c r="H64" s="9">
        <f t="shared" si="11"/>
        <v>21.467889908256879</v>
      </c>
      <c r="I64" s="10">
        <f t="shared" si="9"/>
        <v>46.883852691218131</v>
      </c>
    </row>
    <row r="65" spans="1:9" ht="26.25" customHeight="1" x14ac:dyDescent="0.3">
      <c r="A65" s="3" t="s">
        <v>49</v>
      </c>
      <c r="B65" s="17">
        <f>SUM(B66:B68)</f>
        <v>11424.1</v>
      </c>
      <c r="C65" s="9">
        <f>B65/B93*100</f>
        <v>2.6660844770783867</v>
      </c>
      <c r="D65" s="17">
        <f>SUM(D66:D68)</f>
        <v>175425.09999999998</v>
      </c>
      <c r="E65" s="9">
        <f>D65/D93*100</f>
        <v>14.920419372200483</v>
      </c>
      <c r="F65" s="17">
        <f>SUM(F66:F68)</f>
        <v>32287.100000000002</v>
      </c>
      <c r="G65" s="9">
        <f>F65/F93*100</f>
        <v>5.6842335058357101</v>
      </c>
      <c r="H65" s="9">
        <f t="shared" si="11"/>
        <v>182.62270113181785</v>
      </c>
      <c r="I65" s="10">
        <f t="shared" si="9"/>
        <v>18.405062901489018</v>
      </c>
    </row>
    <row r="66" spans="1:9" ht="15" customHeight="1" x14ac:dyDescent="0.3">
      <c r="A66" s="3" t="s">
        <v>50</v>
      </c>
      <c r="B66" s="27">
        <v>1344.3</v>
      </c>
      <c r="C66" s="9">
        <f>B66/B93*100</f>
        <v>0.31372426384016899</v>
      </c>
      <c r="D66" s="17">
        <v>11598.5</v>
      </c>
      <c r="E66" s="9">
        <f>D66/D93*100</f>
        <v>0.98648644970683963</v>
      </c>
      <c r="F66" s="17">
        <v>6381.7</v>
      </c>
      <c r="G66" s="9">
        <f>F66/F93*100</f>
        <v>1.1235159851517091</v>
      </c>
      <c r="H66" s="9">
        <f t="shared" si="11"/>
        <v>374.72290411366515</v>
      </c>
      <c r="I66" s="10">
        <f t="shared" si="9"/>
        <v>55.021770056472818</v>
      </c>
    </row>
    <row r="67" spans="1:9" ht="15" customHeight="1" x14ac:dyDescent="0.3">
      <c r="A67" s="3" t="s">
        <v>51</v>
      </c>
      <c r="B67" s="27">
        <v>1537.8</v>
      </c>
      <c r="C67" s="9">
        <f>B67/B93*100</f>
        <v>0.35888207463617638</v>
      </c>
      <c r="D67" s="17">
        <v>132536.29999999999</v>
      </c>
      <c r="E67" s="9">
        <f>D67/D93*100</f>
        <v>11.272601116030573</v>
      </c>
      <c r="F67" s="17">
        <v>5302.5</v>
      </c>
      <c r="G67" s="9">
        <f>F67/F93*100</f>
        <v>0.93351983190481169</v>
      </c>
      <c r="H67" s="9">
        <f t="shared" si="11"/>
        <v>244.81076863051112</v>
      </c>
      <c r="I67" s="10">
        <f t="shared" si="9"/>
        <v>4.0007907267669314</v>
      </c>
    </row>
    <row r="68" spans="1:9" ht="15" customHeight="1" x14ac:dyDescent="0.3">
      <c r="A68" s="3" t="s">
        <v>52</v>
      </c>
      <c r="B68" s="27">
        <v>8542</v>
      </c>
      <c r="C68" s="9">
        <f>B68/B93*100</f>
        <v>1.9934781386020413</v>
      </c>
      <c r="D68" s="17">
        <v>31290.3</v>
      </c>
      <c r="E68" s="9">
        <f>D68/D93*100</f>
        <v>2.6613318064630702</v>
      </c>
      <c r="F68" s="17">
        <v>20602.900000000001</v>
      </c>
      <c r="G68" s="9">
        <f>F68/F93*100</f>
        <v>3.6271976887791886</v>
      </c>
      <c r="H68" s="9">
        <f t="shared" si="11"/>
        <v>141.19527042847108</v>
      </c>
      <c r="I68" s="10">
        <f t="shared" si="9"/>
        <v>65.844367104182453</v>
      </c>
    </row>
    <row r="69" spans="1:9" ht="15" customHeight="1" x14ac:dyDescent="0.3">
      <c r="A69" s="3" t="s">
        <v>53</v>
      </c>
      <c r="B69" s="17">
        <f>SUM(B70:B75)</f>
        <v>295733.89999999991</v>
      </c>
      <c r="C69" s="9">
        <f>B69/B93*100</f>
        <v>69.016514223076797</v>
      </c>
      <c r="D69" s="17">
        <f>SUM(D70:D75)</f>
        <v>673480.89999999991</v>
      </c>
      <c r="E69" s="9">
        <f>D69/D93*100</f>
        <v>57.281526230664916</v>
      </c>
      <c r="F69" s="17">
        <f>SUM(F70:F75)</f>
        <v>362607.69999999995</v>
      </c>
      <c r="G69" s="9">
        <f>F69/F93*100</f>
        <v>63.838091306249957</v>
      </c>
      <c r="H69" s="9">
        <f t="shared" si="11"/>
        <v>22.612828627357246</v>
      </c>
      <c r="I69" s="10">
        <f t="shared" si="9"/>
        <v>53.840829042070823</v>
      </c>
    </row>
    <row r="70" spans="1:9" ht="15" customHeight="1" x14ac:dyDescent="0.3">
      <c r="A70" s="3" t="s">
        <v>54</v>
      </c>
      <c r="B70" s="28">
        <v>98054.2</v>
      </c>
      <c r="C70" s="9">
        <f>B70/B93*100</f>
        <v>22.883271376505764</v>
      </c>
      <c r="D70" s="36">
        <v>183437.1</v>
      </c>
      <c r="E70" s="9">
        <f>D70/D93*100</f>
        <v>15.601863475752772</v>
      </c>
      <c r="F70" s="37">
        <v>109280.2</v>
      </c>
      <c r="G70" s="9">
        <f>F70/F93*100</f>
        <v>19.239082307312437</v>
      </c>
      <c r="H70" s="9">
        <f t="shared" si="11"/>
        <v>11.448770169967219</v>
      </c>
      <c r="I70" s="10">
        <f t="shared" ref="I70:I106" si="12">F70/D70*100</f>
        <v>59.573663124853148</v>
      </c>
    </row>
    <row r="71" spans="1:9" ht="15" customHeight="1" x14ac:dyDescent="0.3">
      <c r="A71" s="3" t="s">
        <v>55</v>
      </c>
      <c r="B71" s="28">
        <v>176069.4</v>
      </c>
      <c r="C71" s="9">
        <f>B71/B93*100</f>
        <v>41.089967194659124</v>
      </c>
      <c r="D71" s="36">
        <v>438062.9</v>
      </c>
      <c r="E71" s="9">
        <f>D71/D93*100</f>
        <v>37.258534721669385</v>
      </c>
      <c r="F71" s="37">
        <v>220210.4</v>
      </c>
      <c r="G71" s="9">
        <f>F71/F93*100</f>
        <v>38.768651691030904</v>
      </c>
      <c r="H71" s="9">
        <f t="shared" si="11"/>
        <v>25.070227989645005</v>
      </c>
      <c r="I71" s="10">
        <f t="shared" si="12"/>
        <v>50.269128017917055</v>
      </c>
    </row>
    <row r="72" spans="1:9" ht="26.25" customHeight="1" x14ac:dyDescent="0.3">
      <c r="A72" s="3" t="s">
        <v>56</v>
      </c>
      <c r="B72" s="28">
        <v>20446.099999999999</v>
      </c>
      <c r="C72" s="9">
        <f>B72/B93*100</f>
        <v>4.7715819912984303</v>
      </c>
      <c r="D72" s="36">
        <v>49669.1</v>
      </c>
      <c r="E72" s="9">
        <f>D72/D93*100</f>
        <v>4.2245026614763965</v>
      </c>
      <c r="F72" s="37">
        <v>31556</v>
      </c>
      <c r="G72" s="9">
        <f>F72/F93*100</f>
        <v>5.5555213230718037</v>
      </c>
      <c r="H72" s="9">
        <f t="shared" si="11"/>
        <v>54.337502017499673</v>
      </c>
      <c r="I72" s="10">
        <f t="shared" si="12"/>
        <v>63.532457805758511</v>
      </c>
    </row>
    <row r="73" spans="1:9" ht="36.75" customHeight="1" x14ac:dyDescent="0.3">
      <c r="A73" s="3" t="s">
        <v>57</v>
      </c>
      <c r="B73" s="28">
        <v>22.3</v>
      </c>
      <c r="C73" s="9">
        <f>B73/B93*100</f>
        <v>5.2042334922530456E-3</v>
      </c>
      <c r="D73" s="36">
        <v>103.2</v>
      </c>
      <c r="E73" s="9">
        <f>D73/D93*100</f>
        <v>8.777462741711933E-3</v>
      </c>
      <c r="F73" s="37">
        <v>44.6</v>
      </c>
      <c r="G73" s="9">
        <f>F73/F93*100</f>
        <v>7.8519537016416042E-3</v>
      </c>
      <c r="H73" s="9">
        <f t="shared" si="11"/>
        <v>100</v>
      </c>
      <c r="I73" s="10">
        <f t="shared" si="12"/>
        <v>43.217054263565892</v>
      </c>
    </row>
    <row r="74" spans="1:9" ht="15" customHeight="1" x14ac:dyDescent="0.3">
      <c r="A74" s="3" t="s">
        <v>58</v>
      </c>
      <c r="B74" s="28">
        <v>231.8</v>
      </c>
      <c r="C74" s="9">
        <f>B74/B93*100</f>
        <v>5.409602347552718E-2</v>
      </c>
      <c r="D74" s="36">
        <v>400</v>
      </c>
      <c r="E74" s="9">
        <f>D74/D93*100</f>
        <v>3.4021173417488108E-2</v>
      </c>
      <c r="F74" s="37">
        <v>225.4</v>
      </c>
      <c r="G74" s="9">
        <f>F74/F93*100</f>
        <v>3.9682295164798605E-2</v>
      </c>
      <c r="H74" s="9">
        <f t="shared" si="11"/>
        <v>-2.7610008628127645</v>
      </c>
      <c r="I74" s="10">
        <f t="shared" si="12"/>
        <v>56.35</v>
      </c>
    </row>
    <row r="75" spans="1:9" ht="26.25" customHeight="1" x14ac:dyDescent="0.3">
      <c r="A75" s="3" t="s">
        <v>59</v>
      </c>
      <c r="B75" s="28">
        <v>910.1</v>
      </c>
      <c r="C75" s="9">
        <f>B75/B93*100</f>
        <v>0.21239340364571738</v>
      </c>
      <c r="D75" s="36">
        <v>1808.6</v>
      </c>
      <c r="E75" s="9">
        <f>D75/D93*100</f>
        <v>0.1538267356071725</v>
      </c>
      <c r="F75" s="37">
        <v>1291.0999999999999</v>
      </c>
      <c r="G75" s="9">
        <f>F75/F93*100</f>
        <v>0.22730173596837386</v>
      </c>
      <c r="H75" s="9">
        <f t="shared" si="11"/>
        <v>41.863531480057134</v>
      </c>
      <c r="I75" s="10">
        <f t="shared" si="12"/>
        <v>71.386707950901254</v>
      </c>
    </row>
    <row r="76" spans="1:9" ht="26.25" customHeight="1" x14ac:dyDescent="0.3">
      <c r="A76" s="3" t="s">
        <v>60</v>
      </c>
      <c r="B76" s="17">
        <f>B77</f>
        <v>29492.5</v>
      </c>
      <c r="C76" s="9">
        <f>B76/B93*100</f>
        <v>6.8827738237790568</v>
      </c>
      <c r="D76" s="17">
        <f>D77</f>
        <v>55069.8</v>
      </c>
      <c r="E76" s="9">
        <f>D76/D93*100</f>
        <v>4.6838480396659676</v>
      </c>
      <c r="F76" s="17">
        <f>F77</f>
        <v>33275.4</v>
      </c>
      <c r="G76" s="9">
        <f>F76/F93*100</f>
        <v>5.8582264619642386</v>
      </c>
      <c r="H76" s="9">
        <f t="shared" si="11"/>
        <v>12.826650843434777</v>
      </c>
      <c r="I76" s="10">
        <f t="shared" si="12"/>
        <v>60.424043668217422</v>
      </c>
    </row>
    <row r="77" spans="1:9" ht="15" customHeight="1" x14ac:dyDescent="0.3">
      <c r="A77" s="3" t="s">
        <v>61</v>
      </c>
      <c r="B77" s="29">
        <v>29492.5</v>
      </c>
      <c r="C77" s="9">
        <f>B77/B93*100</f>
        <v>6.8827738237790568</v>
      </c>
      <c r="D77" s="17">
        <v>55069.8</v>
      </c>
      <c r="E77" s="9">
        <f>D77/D93*100</f>
        <v>4.6838480396659676</v>
      </c>
      <c r="F77" s="17">
        <v>33275.4</v>
      </c>
      <c r="G77" s="9">
        <f>F77/F93*100</f>
        <v>5.8582264619642386</v>
      </c>
      <c r="H77" s="9">
        <f t="shared" si="11"/>
        <v>12.826650843434777</v>
      </c>
      <c r="I77" s="10">
        <f t="shared" si="12"/>
        <v>60.424043668217422</v>
      </c>
    </row>
    <row r="78" spans="1:9" ht="15" customHeight="1" x14ac:dyDescent="0.3">
      <c r="A78" s="3" t="s">
        <v>62</v>
      </c>
      <c r="B78" s="17">
        <f>SUM(B79:B82)</f>
        <v>17110.600000000002</v>
      </c>
      <c r="C78" s="9">
        <f>B78/B93*100</f>
        <v>3.9931640176029135</v>
      </c>
      <c r="D78" s="17">
        <f>SUM(D79:D82)</f>
        <v>30291.599999999999</v>
      </c>
      <c r="E78" s="9">
        <f>D78/D93*100</f>
        <v>2.5763894417329567</v>
      </c>
      <c r="F78" s="17">
        <f>SUM(F79:F82)</f>
        <v>14480.3</v>
      </c>
      <c r="G78" s="9">
        <f>F78/F93*100</f>
        <v>2.5492969772619039</v>
      </c>
      <c r="H78" s="9">
        <f t="shared" si="11"/>
        <v>-15.372342290743774</v>
      </c>
      <c r="I78" s="10">
        <f t="shared" si="12"/>
        <v>47.803021299634224</v>
      </c>
    </row>
    <row r="79" spans="1:9" ht="15" customHeight="1" x14ac:dyDescent="0.3">
      <c r="A79" s="3" t="s">
        <v>63</v>
      </c>
      <c r="B79" s="30">
        <v>2353.5</v>
      </c>
      <c r="C79" s="9">
        <f>B79/B93*100</f>
        <v>0.54924500107701979</v>
      </c>
      <c r="D79" s="17">
        <v>4882.8</v>
      </c>
      <c r="E79" s="9">
        <f>D79/D93*100</f>
        <v>0.41529646390727742</v>
      </c>
      <c r="F79" s="17">
        <v>2778.7</v>
      </c>
      <c r="G79" s="9">
        <f>F79/F93*100</f>
        <v>0.48919784194510146</v>
      </c>
      <c r="H79" s="9">
        <f t="shared" si="11"/>
        <v>18.066709156575314</v>
      </c>
      <c r="I79" s="10">
        <f t="shared" si="12"/>
        <v>56.907921684279508</v>
      </c>
    </row>
    <row r="80" spans="1:9" ht="26.25" customHeight="1" x14ac:dyDescent="0.3">
      <c r="A80" s="3" t="s">
        <v>64</v>
      </c>
      <c r="B80" s="30">
        <v>8498.6</v>
      </c>
      <c r="C80" s="9">
        <f>B80/B93*100</f>
        <v>1.9833497200565802</v>
      </c>
      <c r="D80" s="17">
        <v>10250.200000000001</v>
      </c>
      <c r="E80" s="9">
        <f>D80/D93*100</f>
        <v>0.87180957940984161</v>
      </c>
      <c r="F80" s="17">
        <v>4921.3999999999996</v>
      </c>
      <c r="G80" s="9">
        <f>F80/F93*100</f>
        <v>0.86642611989369933</v>
      </c>
      <c r="H80" s="9">
        <f t="shared" si="11"/>
        <v>-42.091638622832008</v>
      </c>
      <c r="I80" s="10">
        <f t="shared" si="12"/>
        <v>48.012721702991158</v>
      </c>
    </row>
    <row r="81" spans="1:10" ht="15" customHeight="1" x14ac:dyDescent="0.3">
      <c r="A81" s="3" t="s">
        <v>65</v>
      </c>
      <c r="B81" s="30">
        <v>6162.6</v>
      </c>
      <c r="C81" s="9">
        <f>B81/B93*100</f>
        <v>1.4381887587156332</v>
      </c>
      <c r="D81" s="17">
        <v>13627.1</v>
      </c>
      <c r="E81" s="9">
        <f>D81/D93*100</f>
        <v>1.1590248306936306</v>
      </c>
      <c r="F81" s="38">
        <v>6712.3</v>
      </c>
      <c r="G81" s="9">
        <f>F81/F93*100</f>
        <v>1.1817190320970614</v>
      </c>
      <c r="H81" s="9">
        <f t="shared" si="11"/>
        <v>8.919936390484537</v>
      </c>
      <c r="I81" s="10">
        <f t="shared" si="12"/>
        <v>49.256995252107934</v>
      </c>
    </row>
    <row r="82" spans="1:10" ht="26.25" customHeight="1" x14ac:dyDescent="0.3">
      <c r="A82" s="3" t="s">
        <v>66</v>
      </c>
      <c r="B82" s="30">
        <v>95.9</v>
      </c>
      <c r="C82" s="9">
        <f>B82/B93*100</f>
        <v>2.2380537753680138E-2</v>
      </c>
      <c r="D82" s="17">
        <v>1531.5</v>
      </c>
      <c r="E82" s="9">
        <f>D82/D93*100</f>
        <v>0.13025856772220759</v>
      </c>
      <c r="F82" s="17">
        <v>67.900000000000006</v>
      </c>
      <c r="G82" s="9">
        <f>F82/F93*100</f>
        <v>1.1953983326041815E-2</v>
      </c>
      <c r="H82" s="9">
        <f t="shared" si="11"/>
        <v>-29.197080291970806</v>
      </c>
      <c r="I82" s="10">
        <f t="shared" si="12"/>
        <v>4.4335618674502131</v>
      </c>
    </row>
    <row r="83" spans="1:10" ht="26.25" customHeight="1" x14ac:dyDescent="0.3">
      <c r="A83" s="3" t="s">
        <v>67</v>
      </c>
      <c r="B83" s="17">
        <f>SUM(B84:B85)</f>
        <v>6721.0999999999995</v>
      </c>
      <c r="C83" s="9">
        <f>B83/B93*100</f>
        <v>1.5685279697211632</v>
      </c>
      <c r="D83" s="17">
        <f>SUM(D84:D85)</f>
        <v>23851.699999999997</v>
      </c>
      <c r="E83" s="9">
        <f>D83/D93*100</f>
        <v>2.0286570550047527</v>
      </c>
      <c r="F83" s="17">
        <f>SUM(F84:F85)</f>
        <v>8306.1999999999989</v>
      </c>
      <c r="G83" s="9">
        <f>F83/F93*100</f>
        <v>1.4623295479052798</v>
      </c>
      <c r="H83" s="9">
        <f t="shared" si="11"/>
        <v>23.583937153144575</v>
      </c>
      <c r="I83" s="10">
        <f t="shared" si="12"/>
        <v>34.824352142614572</v>
      </c>
    </row>
    <row r="84" spans="1:10" ht="15" customHeight="1" x14ac:dyDescent="0.3">
      <c r="A84" s="3" t="s">
        <v>68</v>
      </c>
      <c r="B84" s="31">
        <v>249.4</v>
      </c>
      <c r="C84" s="9">
        <f>B84/B93*100</f>
        <v>5.8203400581520612E-2</v>
      </c>
      <c r="D84" s="17">
        <v>13211.8</v>
      </c>
      <c r="E84" s="9">
        <f>D84/D93*100</f>
        <v>1.1237023473929235</v>
      </c>
      <c r="F84" s="17">
        <v>735.8</v>
      </c>
      <c r="G84" s="9">
        <f>F84/F93*100</f>
        <v>0.12953963079972852</v>
      </c>
      <c r="H84" s="9">
        <f t="shared" si="11"/>
        <v>195.02806736166798</v>
      </c>
      <c r="I84" s="10">
        <f t="shared" si="12"/>
        <v>5.5692638399006951</v>
      </c>
    </row>
    <row r="85" spans="1:10" ht="15" customHeight="1" x14ac:dyDescent="0.3">
      <c r="A85" s="3" t="s">
        <v>69</v>
      </c>
      <c r="B85" s="31">
        <v>6471.7</v>
      </c>
      <c r="C85" s="9">
        <f>B85/B93*100</f>
        <v>1.5103245691396427</v>
      </c>
      <c r="D85" s="17">
        <v>10639.9</v>
      </c>
      <c r="E85" s="9">
        <f>D85/D93*100</f>
        <v>0.90495470761182939</v>
      </c>
      <c r="F85" s="39">
        <v>7570.4</v>
      </c>
      <c r="G85" s="9">
        <f>F85/F93*100</f>
        <v>1.3327899171055515</v>
      </c>
      <c r="H85" s="9">
        <f t="shared" si="11"/>
        <v>16.976992134987711</v>
      </c>
      <c r="I85" s="10">
        <f t="shared" si="12"/>
        <v>71.15104465267531</v>
      </c>
    </row>
    <row r="86" spans="1:10" ht="26.25" customHeight="1" x14ac:dyDescent="0.3">
      <c r="A86" s="3" t="s">
        <v>70</v>
      </c>
      <c r="B86" s="17">
        <f>B87</f>
        <v>789.8</v>
      </c>
      <c r="C86" s="9">
        <f>B86/B93*100</f>
        <v>0.18431854763145539</v>
      </c>
      <c r="D86" s="17">
        <f>D87</f>
        <v>1930.1</v>
      </c>
      <c r="E86" s="9">
        <f>D86/D93*100</f>
        <v>0.16416066703273449</v>
      </c>
      <c r="F86" s="17">
        <f>F87</f>
        <v>1125.9000000000001</v>
      </c>
      <c r="G86" s="9">
        <f>F86/F93*100</f>
        <v>0.19821781777305567</v>
      </c>
      <c r="H86" s="9">
        <f t="shared" si="11"/>
        <v>42.555077234742981</v>
      </c>
      <c r="I86" s="10">
        <f t="shared" si="12"/>
        <v>58.33376508989172</v>
      </c>
    </row>
    <row r="87" spans="1:10" ht="26.25" customHeight="1" x14ac:dyDescent="0.3">
      <c r="A87" s="3" t="s">
        <v>71</v>
      </c>
      <c r="B87" s="32">
        <v>789.8</v>
      </c>
      <c r="C87" s="9">
        <f>B87/B93*100</f>
        <v>0.18431854763145539</v>
      </c>
      <c r="D87" s="17">
        <v>1930.1</v>
      </c>
      <c r="E87" s="9">
        <f>D87/D93*100</f>
        <v>0.16416066703273449</v>
      </c>
      <c r="F87" s="40">
        <v>1125.9000000000001</v>
      </c>
      <c r="G87" s="9">
        <f>F87/F93*100</f>
        <v>0.19821781777305567</v>
      </c>
      <c r="H87" s="9">
        <f t="shared" si="11"/>
        <v>42.555077234742981</v>
      </c>
      <c r="I87" s="10">
        <f t="shared" si="12"/>
        <v>58.33376508989172</v>
      </c>
    </row>
    <row r="88" spans="1:10" ht="39" customHeight="1" x14ac:dyDescent="0.3">
      <c r="A88" s="3" t="s">
        <v>72</v>
      </c>
      <c r="B88" s="17">
        <f>B89</f>
        <v>40.6</v>
      </c>
      <c r="C88" s="9">
        <f>B88/B93*100</f>
        <v>9.4749721876894021E-3</v>
      </c>
      <c r="D88" s="17">
        <f>D89</f>
        <v>1400.9</v>
      </c>
      <c r="E88" s="9">
        <f>D88/D93*100</f>
        <v>0.11915065460139775</v>
      </c>
      <c r="F88" s="17">
        <f>F89</f>
        <v>327.60000000000002</v>
      </c>
      <c r="G88" s="9">
        <f>F88/F93*100</f>
        <v>5.7674888624614125E-2</v>
      </c>
      <c r="H88" s="9">
        <f t="shared" si="11"/>
        <v>706.89655172413791</v>
      </c>
      <c r="I88" s="10">
        <f t="shared" si="12"/>
        <v>23.38496680705261</v>
      </c>
    </row>
    <row r="89" spans="1:10" ht="39" customHeight="1" x14ac:dyDescent="0.3">
      <c r="A89" s="3" t="s">
        <v>73</v>
      </c>
      <c r="B89" s="17">
        <v>40.6</v>
      </c>
      <c r="C89" s="9">
        <f>B89/B93*100</f>
        <v>9.4749721876894021E-3</v>
      </c>
      <c r="D89" s="17">
        <v>1400.9</v>
      </c>
      <c r="E89" s="9">
        <f>D89/D93*100</f>
        <v>0.11915065460139775</v>
      </c>
      <c r="F89" s="17">
        <v>327.60000000000002</v>
      </c>
      <c r="G89" s="9">
        <f>F89/F93*100</f>
        <v>5.7674888624614125E-2</v>
      </c>
      <c r="H89" s="9">
        <f t="shared" si="11"/>
        <v>706.89655172413791</v>
      </c>
      <c r="I89" s="10">
        <f t="shared" si="12"/>
        <v>23.38496680705261</v>
      </c>
    </row>
    <row r="90" spans="1:10" ht="90" customHeight="1" x14ac:dyDescent="0.3">
      <c r="A90" s="3" t="s">
        <v>74</v>
      </c>
      <c r="B90" s="17">
        <f>SUM(B91:B92)</f>
        <v>0</v>
      </c>
      <c r="C90" s="9">
        <f>B90/B93*100</f>
        <v>0</v>
      </c>
      <c r="D90" s="17">
        <f>SUM(D91:D92)</f>
        <v>934.9</v>
      </c>
      <c r="E90" s="9">
        <f>D90/D93*100</f>
        <v>7.9515987570024094E-2</v>
      </c>
      <c r="F90" s="17">
        <f>SUM(F91:F92)</f>
        <v>0</v>
      </c>
      <c r="G90" s="9">
        <f>F90/F93*100</f>
        <v>0</v>
      </c>
      <c r="H90" s="9" t="e">
        <f t="shared" si="11"/>
        <v>#DIV/0!</v>
      </c>
      <c r="I90" s="10">
        <f t="shared" si="12"/>
        <v>0</v>
      </c>
    </row>
    <row r="91" spans="1:10" ht="70.5" customHeight="1" x14ac:dyDescent="0.3">
      <c r="A91" s="3" t="s">
        <v>75</v>
      </c>
      <c r="B91" s="17">
        <v>0</v>
      </c>
      <c r="C91" s="9"/>
      <c r="D91" s="17">
        <v>0</v>
      </c>
      <c r="E91" s="9"/>
      <c r="F91" s="17">
        <v>0</v>
      </c>
      <c r="G91" s="9"/>
      <c r="H91" s="9"/>
      <c r="I91" s="10"/>
    </row>
    <row r="92" spans="1:10" ht="26.25" customHeight="1" x14ac:dyDescent="0.3">
      <c r="A92" s="3" t="s">
        <v>76</v>
      </c>
      <c r="B92" s="17">
        <v>0</v>
      </c>
      <c r="C92" s="9">
        <f>B92/B93*100</f>
        <v>0</v>
      </c>
      <c r="D92" s="17">
        <v>934.9</v>
      </c>
      <c r="E92" s="9">
        <f t="shared" ref="E92:G92" si="13">D92/D93*100</f>
        <v>7.9515987570024094E-2</v>
      </c>
      <c r="F92" s="17">
        <v>0</v>
      </c>
      <c r="G92" s="9">
        <f t="shared" si="13"/>
        <v>0</v>
      </c>
      <c r="H92" s="9" t="e">
        <f t="shared" si="11"/>
        <v>#DIV/0!</v>
      </c>
      <c r="I92" s="10">
        <f t="shared" si="12"/>
        <v>0</v>
      </c>
    </row>
    <row r="93" spans="1:10" s="14" customFormat="1" ht="15" customHeight="1" x14ac:dyDescent="0.3">
      <c r="A93" s="12" t="s">
        <v>77</v>
      </c>
      <c r="B93" s="16">
        <f>B45+B54+B56+B60+B65+B69+B76+B78+B83+B86+B88+B90</f>
        <v>428497.29999999981</v>
      </c>
      <c r="C93" s="13">
        <f>C45+C54+C56+C60+C65+C69+C76+C78+C83+C86+C88+C90</f>
        <v>100.00000000000001</v>
      </c>
      <c r="D93" s="16">
        <f>D45+D54+D56+D60+D65+D69+D76+D78+D83+D86+D88+D90</f>
        <v>1175738.3999999999</v>
      </c>
      <c r="E93" s="13"/>
      <c r="F93" s="16">
        <f>F45+F54+F56+F60+F65+F69+F76+F78+F83+F86+F88+F90</f>
        <v>568011.5</v>
      </c>
      <c r="G93" s="13"/>
      <c r="H93" s="9">
        <f t="shared" si="11"/>
        <v>32.558944945510802</v>
      </c>
      <c r="I93" s="10">
        <f t="shared" si="12"/>
        <v>48.311044361568875</v>
      </c>
    </row>
    <row r="94" spans="1:10" ht="115.5" customHeight="1" x14ac:dyDescent="0.3">
      <c r="A94" s="3" t="s">
        <v>78</v>
      </c>
      <c r="B94" s="33">
        <v>128024.5</v>
      </c>
      <c r="C94" s="9">
        <f>B94/B93*100</f>
        <v>29.877551153764575</v>
      </c>
      <c r="D94" s="17">
        <v>245266.1</v>
      </c>
      <c r="E94" s="9">
        <f t="shared" ref="E94:G94" si="14">D94/D93*100</f>
        <v>20.860601303827451</v>
      </c>
      <c r="F94" s="17">
        <v>142696.79999999999</v>
      </c>
      <c r="G94" s="9">
        <f t="shared" si="14"/>
        <v>25.122167420906088</v>
      </c>
      <c r="H94" s="9">
        <f t="shared" si="11"/>
        <v>11.460540755870923</v>
      </c>
      <c r="I94" s="10">
        <f t="shared" si="12"/>
        <v>58.180400797338073</v>
      </c>
      <c r="J94" s="18"/>
    </row>
    <row r="95" spans="1:10" ht="51.75" customHeight="1" x14ac:dyDescent="0.3">
      <c r="A95" s="3" t="s">
        <v>79</v>
      </c>
      <c r="B95" s="33">
        <v>49301.9</v>
      </c>
      <c r="C95" s="9">
        <f>B95/B93*100</f>
        <v>11.50576678079419</v>
      </c>
      <c r="D95" s="17">
        <v>440960.9</v>
      </c>
      <c r="E95" s="9">
        <f t="shared" ref="E95:G95" si="15">D95/D93*100</f>
        <v>37.50501812307909</v>
      </c>
      <c r="F95" s="17">
        <v>132076.9</v>
      </c>
      <c r="G95" s="9">
        <f t="shared" si="15"/>
        <v>23.252504570770132</v>
      </c>
      <c r="H95" s="9">
        <f t="shared" si="11"/>
        <v>167.89413795411531</v>
      </c>
      <c r="I95" s="10">
        <f t="shared" si="12"/>
        <v>29.952066044857943</v>
      </c>
    </row>
    <row r="96" spans="1:10" ht="26.25" customHeight="1" x14ac:dyDescent="0.3">
      <c r="A96" s="3" t="s">
        <v>80</v>
      </c>
      <c r="B96" s="33">
        <v>8974.1</v>
      </c>
      <c r="C96" s="9">
        <f>B96/B93*100</f>
        <v>2.0943189140281642</v>
      </c>
      <c r="D96" s="17">
        <v>12013.8</v>
      </c>
      <c r="E96" s="9">
        <f t="shared" ref="E96:G96" si="16">D96/D93*100</f>
        <v>1.0218089330075466</v>
      </c>
      <c r="F96" s="17">
        <v>5916.1</v>
      </c>
      <c r="G96" s="9">
        <f t="shared" si="16"/>
        <v>1.0415458137731366</v>
      </c>
      <c r="H96" s="9">
        <f t="shared" si="11"/>
        <v>-34.075840474253681</v>
      </c>
      <c r="I96" s="10">
        <f t="shared" si="12"/>
        <v>49.24420250045781</v>
      </c>
    </row>
    <row r="97" spans="1:10" ht="51.75" customHeight="1" x14ac:dyDescent="0.3">
      <c r="A97" s="3" t="s">
        <v>81</v>
      </c>
      <c r="B97" s="33">
        <v>6805.2</v>
      </c>
      <c r="C97" s="9">
        <f>B97/B93*100</f>
        <v>1.5881546978242345</v>
      </c>
      <c r="D97" s="17">
        <v>16333.4</v>
      </c>
      <c r="E97" s="9">
        <f t="shared" ref="E97:G97" si="17">D97/D93*100</f>
        <v>1.3892035847430007</v>
      </c>
      <c r="F97" s="17">
        <v>8532.9</v>
      </c>
      <c r="G97" s="9">
        <f t="shared" si="17"/>
        <v>1.5022407116757319</v>
      </c>
      <c r="H97" s="9">
        <f t="shared" si="11"/>
        <v>25.387938635161362</v>
      </c>
      <c r="I97" s="10">
        <f t="shared" si="12"/>
        <v>52.242031665176881</v>
      </c>
    </row>
    <row r="98" spans="1:10" ht="15" customHeight="1" x14ac:dyDescent="0.3">
      <c r="A98" s="3" t="s">
        <v>82</v>
      </c>
      <c r="B98" s="33">
        <v>0</v>
      </c>
      <c r="C98" s="9">
        <f>B98/B93*100</f>
        <v>0</v>
      </c>
      <c r="D98" s="17">
        <v>944.9</v>
      </c>
      <c r="E98" s="9">
        <f t="shared" ref="E98:G98" si="18">D98/D93*100</f>
        <v>8.0366516905461288E-2</v>
      </c>
      <c r="F98" s="17">
        <v>0</v>
      </c>
      <c r="G98" s="9">
        <f t="shared" si="18"/>
        <v>0</v>
      </c>
      <c r="H98" s="9" t="e">
        <f t="shared" si="11"/>
        <v>#DIV/0!</v>
      </c>
      <c r="I98" s="10">
        <f t="shared" si="12"/>
        <v>0</v>
      </c>
      <c r="J98" s="18"/>
    </row>
    <row r="99" spans="1:10" ht="51.75" customHeight="1" x14ac:dyDescent="0.3">
      <c r="A99" s="3" t="s">
        <v>83</v>
      </c>
      <c r="B99" s="33">
        <v>232559.5</v>
      </c>
      <c r="C99" s="9">
        <f>B99/B93*100</f>
        <v>54.273270800072751</v>
      </c>
      <c r="D99" s="17">
        <v>434434.4</v>
      </c>
      <c r="E99" s="9">
        <f t="shared" ref="E99:G99" si="19">D99/D93*100</f>
        <v>36.949920152305992</v>
      </c>
      <c r="F99" s="17">
        <v>275589</v>
      </c>
      <c r="G99" s="9">
        <f t="shared" si="19"/>
        <v>48.518207817975515</v>
      </c>
      <c r="H99" s="9">
        <f t="shared" si="11"/>
        <v>18.502576759925944</v>
      </c>
      <c r="I99" s="10">
        <f t="shared" si="12"/>
        <v>63.436274843796895</v>
      </c>
    </row>
    <row r="100" spans="1:10" ht="42" customHeight="1" x14ac:dyDescent="0.3">
      <c r="A100" s="3" t="s">
        <v>84</v>
      </c>
      <c r="B100" s="33">
        <v>40.6</v>
      </c>
      <c r="C100" s="9">
        <f>B100/B93*100</f>
        <v>9.4749721876894021E-3</v>
      </c>
      <c r="D100" s="17">
        <v>1400.9</v>
      </c>
      <c r="E100" s="9">
        <f t="shared" ref="E100:G100" si="20">D100/D93*100</f>
        <v>0.11915065460139775</v>
      </c>
      <c r="F100" s="17">
        <v>327.60000000000002</v>
      </c>
      <c r="G100" s="9">
        <f t="shared" si="20"/>
        <v>5.7674888624614125E-2</v>
      </c>
      <c r="H100" s="9">
        <f t="shared" si="11"/>
        <v>706.89655172413791</v>
      </c>
      <c r="I100" s="10">
        <f t="shared" si="12"/>
        <v>23.38496680705261</v>
      </c>
    </row>
    <row r="101" spans="1:10" ht="15" customHeight="1" x14ac:dyDescent="0.3">
      <c r="A101" s="3" t="s">
        <v>85</v>
      </c>
      <c r="B101" s="17">
        <f>SUM(B102:B106)</f>
        <v>2791.5</v>
      </c>
      <c r="C101" s="9">
        <f>B101/B93*100</f>
        <v>0.65146268132844731</v>
      </c>
      <c r="D101" s="17">
        <f>SUM(D102:D106)</f>
        <v>24384</v>
      </c>
      <c r="E101" s="9">
        <f t="shared" ref="E101:G101" si="21">D101/D93*100</f>
        <v>2.0739307315300755</v>
      </c>
      <c r="F101" s="17">
        <f>SUM(F102:F106)</f>
        <v>2872.2</v>
      </c>
      <c r="G101" s="9">
        <f t="shared" si="21"/>
        <v>0.50565877627477607</v>
      </c>
      <c r="H101" s="9">
        <f t="shared" si="11"/>
        <v>2.8909188608275116</v>
      </c>
      <c r="I101" s="10">
        <f t="shared" si="12"/>
        <v>11.779035433070865</v>
      </c>
    </row>
    <row r="102" spans="1:10" ht="77.25" customHeight="1" x14ac:dyDescent="0.3">
      <c r="A102" s="3" t="s">
        <v>86</v>
      </c>
      <c r="B102" s="34">
        <v>1537.8</v>
      </c>
      <c r="C102" s="9">
        <f>B102/B93*100</f>
        <v>0.35888207463617638</v>
      </c>
      <c r="D102" s="17">
        <v>1159.5</v>
      </c>
      <c r="E102" s="9">
        <f t="shared" ref="E102:G102" si="22">D102/D93*100</f>
        <v>9.8618876443943668E-2</v>
      </c>
      <c r="F102" s="17">
        <v>1159.5</v>
      </c>
      <c r="G102" s="9">
        <f t="shared" si="22"/>
        <v>0.20413319096532376</v>
      </c>
      <c r="H102" s="9">
        <f t="shared" si="11"/>
        <v>-24.600078033554425</v>
      </c>
      <c r="I102" s="10">
        <f t="shared" si="12"/>
        <v>100</v>
      </c>
    </row>
    <row r="103" spans="1:10" ht="15" customHeight="1" x14ac:dyDescent="0.3">
      <c r="A103" s="3" t="s">
        <v>87</v>
      </c>
      <c r="B103" s="34">
        <v>221.4</v>
      </c>
      <c r="C103" s="9">
        <f>B103/B93*100</f>
        <v>5.1668937003803782E-2</v>
      </c>
      <c r="D103" s="17">
        <v>1455.7</v>
      </c>
      <c r="E103" s="9">
        <f>D103/D93*100</f>
        <v>0.12381155535959362</v>
      </c>
      <c r="F103" s="17">
        <v>1455.7</v>
      </c>
      <c r="G103" s="9">
        <f>F103/F93*100</f>
        <v>0.25628002249954446</v>
      </c>
      <c r="H103" s="9">
        <f t="shared" si="11"/>
        <v>557.49774164408313</v>
      </c>
      <c r="I103" s="10">
        <f t="shared" si="12"/>
        <v>100</v>
      </c>
    </row>
    <row r="104" spans="1:10" ht="26.25" customHeight="1" x14ac:dyDescent="0.3">
      <c r="A104" s="3" t="s">
        <v>88</v>
      </c>
      <c r="B104" s="34">
        <v>276.5</v>
      </c>
      <c r="C104" s="9">
        <f>B104/B93*100</f>
        <v>6.4527827829953685E-2</v>
      </c>
      <c r="D104" s="17">
        <v>454.4</v>
      </c>
      <c r="E104" s="9">
        <f>D104/D93*100</f>
        <v>3.8648053002266487E-2</v>
      </c>
      <c r="F104" s="17">
        <v>257</v>
      </c>
      <c r="G104" s="9">
        <f>F104/F93*100</f>
        <v>4.5245562809907901E-2</v>
      </c>
      <c r="H104" s="9">
        <f t="shared" si="11"/>
        <v>-7.0524412296564094</v>
      </c>
      <c r="I104" s="10">
        <f t="shared" si="12"/>
        <v>56.558098591549296</v>
      </c>
    </row>
    <row r="105" spans="1:10" ht="15" customHeight="1" x14ac:dyDescent="0.3">
      <c r="A105" s="3" t="s">
        <v>89</v>
      </c>
      <c r="B105" s="34">
        <v>0</v>
      </c>
      <c r="C105" s="9">
        <f>B105/B93*100</f>
        <v>0</v>
      </c>
      <c r="D105" s="17">
        <v>21314.400000000001</v>
      </c>
      <c r="E105" s="9">
        <f>D105/D93*100</f>
        <v>1.8128522467242714</v>
      </c>
      <c r="F105" s="17">
        <v>0</v>
      </c>
      <c r="G105" s="9">
        <f>F105/F93*100</f>
        <v>0</v>
      </c>
      <c r="H105" s="9" t="e">
        <f t="shared" si="11"/>
        <v>#DIV/0!</v>
      </c>
      <c r="I105" s="10">
        <f t="shared" si="12"/>
        <v>0</v>
      </c>
    </row>
    <row r="106" spans="1:10" ht="15" customHeight="1" x14ac:dyDescent="0.3">
      <c r="A106" s="3" t="s">
        <v>90</v>
      </c>
      <c r="B106" s="34">
        <v>755.8</v>
      </c>
      <c r="C106" s="9">
        <f>B106/B93*100</f>
        <v>0.17638384185851352</v>
      </c>
      <c r="D106" s="17">
        <v>0</v>
      </c>
      <c r="E106" s="9">
        <f>D106/D93*100</f>
        <v>0</v>
      </c>
      <c r="F106" s="17">
        <v>0</v>
      </c>
      <c r="G106" s="9">
        <f>F106/F93*100</f>
        <v>0</v>
      </c>
      <c r="H106" s="9">
        <f t="shared" si="11"/>
        <v>-100</v>
      </c>
      <c r="I106" s="10" t="e">
        <f t="shared" si="12"/>
        <v>#DIV/0!</v>
      </c>
    </row>
    <row r="107" spans="1:10" ht="26.25" customHeight="1" x14ac:dyDescent="0.3">
      <c r="A107" s="3" t="s">
        <v>91</v>
      </c>
      <c r="B107" s="17">
        <f>B44-B93</f>
        <v>31525.300000000221</v>
      </c>
      <c r="C107" s="9"/>
      <c r="D107" s="17">
        <f>D44-D93</f>
        <v>-77088.899999999907</v>
      </c>
      <c r="E107" s="9"/>
      <c r="F107" s="17">
        <f>F44-F93</f>
        <v>-24354</v>
      </c>
      <c r="G107" s="9"/>
      <c r="H107" s="9"/>
      <c r="I107" s="9"/>
    </row>
    <row r="108" spans="1:10" x14ac:dyDescent="0.3">
      <c r="A108" s="45" t="s">
        <v>92</v>
      </c>
      <c r="B108" s="46"/>
      <c r="C108" s="46"/>
      <c r="D108" s="46"/>
      <c r="E108" s="46"/>
      <c r="F108" s="46"/>
      <c r="G108" s="46"/>
      <c r="H108" s="46"/>
      <c r="I108" s="47"/>
    </row>
    <row r="109" spans="1:10" ht="64.5" customHeight="1" x14ac:dyDescent="0.3">
      <c r="A109" s="3" t="s">
        <v>93</v>
      </c>
      <c r="B109" s="7"/>
      <c r="C109" s="8"/>
      <c r="D109" s="8"/>
      <c r="E109" s="8"/>
      <c r="F109" s="8"/>
      <c r="G109" s="8"/>
      <c r="H109" s="8"/>
      <c r="I109" s="8"/>
    </row>
    <row r="110" spans="1:10" ht="39" customHeight="1" x14ac:dyDescent="0.3">
      <c r="A110" s="3" t="s">
        <v>94</v>
      </c>
      <c r="B110" s="8"/>
      <c r="C110" s="8"/>
      <c r="D110" s="8">
        <v>11200</v>
      </c>
      <c r="E110" s="8"/>
      <c r="F110" s="8"/>
      <c r="G110" s="8"/>
      <c r="H110" s="8"/>
      <c r="I110" s="8"/>
    </row>
    <row r="111" spans="1:10" ht="39" customHeight="1" x14ac:dyDescent="0.3">
      <c r="A111" s="3" t="s">
        <v>95</v>
      </c>
      <c r="B111" s="35">
        <v>-20690</v>
      </c>
      <c r="C111" s="8"/>
      <c r="D111" s="21">
        <v>-35469.199999999997</v>
      </c>
      <c r="E111" s="21"/>
      <c r="F111" s="21">
        <v>-23880.799999999999</v>
      </c>
      <c r="G111" s="8"/>
      <c r="H111" s="8"/>
      <c r="I111" s="8"/>
    </row>
    <row r="112" spans="1:10" ht="39" customHeight="1" x14ac:dyDescent="0.3">
      <c r="A112" s="3" t="s">
        <v>96</v>
      </c>
      <c r="B112" s="35"/>
      <c r="C112" s="8"/>
      <c r="D112" s="21"/>
      <c r="E112" s="21"/>
      <c r="F112" s="21"/>
      <c r="G112" s="8"/>
      <c r="H112" s="8"/>
      <c r="I112" s="8"/>
    </row>
    <row r="113" spans="1:9" ht="51.75" customHeight="1" x14ac:dyDescent="0.3">
      <c r="A113" s="3" t="s">
        <v>97</v>
      </c>
      <c r="B113" s="35"/>
      <c r="C113" s="8"/>
      <c r="D113" s="21"/>
      <c r="E113" s="21"/>
      <c r="F113" s="21"/>
      <c r="G113" s="8"/>
      <c r="H113" s="8"/>
      <c r="I113" s="8"/>
    </row>
    <row r="114" spans="1:9" ht="51.75" customHeight="1" x14ac:dyDescent="0.3">
      <c r="A114" s="3" t="s">
        <v>98</v>
      </c>
      <c r="B114" s="35"/>
      <c r="C114" s="8"/>
      <c r="D114" s="21"/>
      <c r="E114" s="21"/>
      <c r="F114" s="21"/>
      <c r="G114" s="8"/>
      <c r="H114" s="8"/>
      <c r="I114" s="8"/>
    </row>
    <row r="115" spans="1:9" ht="39" customHeight="1" x14ac:dyDescent="0.3">
      <c r="A115" s="3" t="s">
        <v>99</v>
      </c>
      <c r="B115" s="35"/>
      <c r="C115" s="8"/>
      <c r="D115" s="21"/>
      <c r="E115" s="21"/>
      <c r="F115" s="21"/>
      <c r="G115" s="8"/>
      <c r="H115" s="8"/>
      <c r="I115" s="8"/>
    </row>
    <row r="116" spans="1:9" ht="39" customHeight="1" x14ac:dyDescent="0.3">
      <c r="A116" s="3" t="s">
        <v>100</v>
      </c>
      <c r="B116" s="35">
        <v>-10835</v>
      </c>
      <c r="C116" s="8"/>
      <c r="D116" s="21">
        <v>84434.9</v>
      </c>
      <c r="E116" s="21"/>
      <c r="F116" s="21">
        <v>48234.7</v>
      </c>
      <c r="G116" s="8"/>
      <c r="H116" s="8"/>
      <c r="I116" s="8"/>
    </row>
    <row r="117" spans="1:9" ht="39" customHeight="1" x14ac:dyDescent="0.3">
      <c r="A117" s="3" t="s">
        <v>101</v>
      </c>
      <c r="B117" s="7">
        <f t="shared" ref="B117" si="23">SUM(B109:B116)</f>
        <v>-31525</v>
      </c>
      <c r="C117" s="7"/>
      <c r="D117" s="22">
        <f t="shared" ref="D117:F117" si="24">SUM(D109:D116)</f>
        <v>60165.7</v>
      </c>
      <c r="E117" s="22"/>
      <c r="F117" s="22">
        <f t="shared" si="24"/>
        <v>24353.899999999998</v>
      </c>
      <c r="G117" s="8"/>
      <c r="H117" s="8"/>
      <c r="I117" s="8"/>
    </row>
    <row r="118" spans="1:9" x14ac:dyDescent="0.3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3">
      <c r="A119" s="1"/>
      <c r="B119" s="1"/>
      <c r="C119" s="1"/>
      <c r="D119" s="6"/>
      <c r="E119" s="1"/>
      <c r="F119" s="1"/>
      <c r="G119" s="1"/>
      <c r="H119" s="1"/>
      <c r="I119" s="1"/>
    </row>
  </sheetData>
  <autoFilter ref="A6:I117" xr:uid="{00000000-0009-0000-0000-000000000000}"/>
  <mergeCells count="3">
    <mergeCell ref="A2:I2"/>
    <mergeCell ref="A7:I7"/>
    <mergeCell ref="A108:I108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2023-12-15T14:47:19Z</cp:lastPrinted>
  <dcterms:created xsi:type="dcterms:W3CDTF">2023-12-15T14:38:03Z</dcterms:created>
  <dcterms:modified xsi:type="dcterms:W3CDTF">2026-08-12T07:27:16Z</dcterms:modified>
</cp:coreProperties>
</file>