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fop\SAVE\14 ИНФОРМАЦИЯ НА САЙТ\2026 год\Исполнение консолидация 2026\"/>
    </mc:Choice>
  </mc:AlternateContent>
  <xr:revisionPtr revIDLastSave="0" documentId="13_ncr:1_{BD4795CE-1453-4A15-8A66-5B47FD4075F2}" xr6:coauthVersionLast="3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нформация" sheetId="1" r:id="rId1"/>
  </sheets>
  <definedNames>
    <definedName name="_xlnm._FilterDatabase" localSheetId="0" hidden="1">Информация!$A$6:$I$117</definedName>
  </definedNames>
  <calcPr calcId="179021"/>
</workbook>
</file>

<file path=xl/calcChain.xml><?xml version="1.0" encoding="utf-8"?>
<calcChain xmlns="http://schemas.openxmlformats.org/spreadsheetml/2006/main">
  <c r="B35" i="1" l="1"/>
  <c r="B34" i="1" s="1"/>
  <c r="B33" i="1" s="1"/>
  <c r="B26" i="1"/>
  <c r="B20" i="1"/>
  <c r="B15" i="1"/>
  <c r="B12" i="1"/>
  <c r="B11" i="1" s="1"/>
  <c r="B9" i="1"/>
  <c r="B8" i="1" s="1"/>
  <c r="B44" i="1" l="1"/>
  <c r="F60" i="1" l="1"/>
  <c r="B60" i="1"/>
  <c r="D60" i="1"/>
  <c r="I61" i="1"/>
  <c r="H61" i="1"/>
  <c r="F26" i="1"/>
  <c r="B117" i="1" l="1"/>
  <c r="F15" i="1" l="1"/>
  <c r="F56" i="1" l="1"/>
  <c r="D56" i="1"/>
  <c r="H59" i="1" l="1"/>
  <c r="I59" i="1"/>
  <c r="F78" i="1" l="1"/>
  <c r="D26" i="1"/>
  <c r="I26" i="1" l="1"/>
  <c r="I27" i="1"/>
  <c r="I28" i="1"/>
  <c r="H26" i="1"/>
  <c r="H27" i="1"/>
  <c r="H28" i="1"/>
  <c r="I14" i="1" l="1"/>
  <c r="I13" i="1"/>
  <c r="H14" i="1"/>
  <c r="D117" i="1" l="1"/>
  <c r="C11" i="1"/>
  <c r="I43" i="1"/>
  <c r="H43" i="1"/>
  <c r="I39" i="1"/>
  <c r="H39" i="1"/>
  <c r="I38" i="1"/>
  <c r="I36" i="1"/>
  <c r="H36" i="1"/>
  <c r="F35" i="1"/>
  <c r="D35" i="1"/>
  <c r="D34" i="1" s="1"/>
  <c r="D33" i="1" s="1"/>
  <c r="F34" i="1"/>
  <c r="F33" i="1" s="1"/>
  <c r="I32" i="1"/>
  <c r="H32" i="1"/>
  <c r="I31" i="1"/>
  <c r="H31" i="1"/>
  <c r="I30" i="1"/>
  <c r="H30" i="1"/>
  <c r="I29" i="1"/>
  <c r="H29" i="1"/>
  <c r="I25" i="1"/>
  <c r="H25" i="1"/>
  <c r="I23" i="1"/>
  <c r="H23" i="1"/>
  <c r="F20" i="1"/>
  <c r="D20" i="1"/>
  <c r="I19" i="1"/>
  <c r="H19" i="1"/>
  <c r="I18" i="1"/>
  <c r="H17" i="1"/>
  <c r="I16" i="1"/>
  <c r="H16" i="1"/>
  <c r="D15" i="1"/>
  <c r="H13" i="1"/>
  <c r="F12" i="1"/>
  <c r="D12" i="1"/>
  <c r="D11" i="1" s="1"/>
  <c r="I10" i="1"/>
  <c r="H10" i="1"/>
  <c r="F9" i="1"/>
  <c r="D9" i="1"/>
  <c r="D8" i="1" l="1"/>
  <c r="I34" i="1"/>
  <c r="I12" i="1"/>
  <c r="H15" i="1"/>
  <c r="I15" i="1"/>
  <c r="H9" i="1"/>
  <c r="I9" i="1"/>
  <c r="F11" i="1"/>
  <c r="I11" i="1" s="1"/>
  <c r="H33" i="1"/>
  <c r="H34" i="1"/>
  <c r="H35" i="1"/>
  <c r="H11" i="1"/>
  <c r="H12" i="1"/>
  <c r="I33" i="1"/>
  <c r="I35" i="1"/>
  <c r="I57" i="1"/>
  <c r="H57" i="1"/>
  <c r="F8" i="1" l="1"/>
  <c r="C26" i="1"/>
  <c r="C33" i="1"/>
  <c r="C8" i="1"/>
  <c r="F44" i="1"/>
  <c r="G8" i="1" s="1"/>
  <c r="C41" i="1"/>
  <c r="C37" i="1"/>
  <c r="C32" i="1"/>
  <c r="C27" i="1"/>
  <c r="C22" i="1"/>
  <c r="C18" i="1"/>
  <c r="C13" i="1"/>
  <c r="C40" i="1"/>
  <c r="C36" i="1"/>
  <c r="C31" i="1"/>
  <c r="C25" i="1"/>
  <c r="C21" i="1"/>
  <c r="C17" i="1"/>
  <c r="C12" i="1"/>
  <c r="C43" i="1"/>
  <c r="C39" i="1"/>
  <c r="C35" i="1"/>
  <c r="C30" i="1"/>
  <c r="C24" i="1"/>
  <c r="C20" i="1"/>
  <c r="C16" i="1"/>
  <c r="C10" i="1"/>
  <c r="C42" i="1"/>
  <c r="C38" i="1"/>
  <c r="C34" i="1"/>
  <c r="C29" i="1"/>
  <c r="C23" i="1"/>
  <c r="C19" i="1"/>
  <c r="C15" i="1"/>
  <c r="C9" i="1"/>
  <c r="D44" i="1"/>
  <c r="I8" i="1"/>
  <c r="I44" i="1" s="1"/>
  <c r="F90" i="1"/>
  <c r="D90" i="1"/>
  <c r="B90" i="1"/>
  <c r="H51" i="1"/>
  <c r="I51" i="1"/>
  <c r="B45" i="1"/>
  <c r="I48" i="1"/>
  <c r="H48" i="1"/>
  <c r="F101" i="1"/>
  <c r="H46" i="1"/>
  <c r="H49" i="1"/>
  <c r="H52" i="1"/>
  <c r="H55" i="1"/>
  <c r="D101" i="1"/>
  <c r="I46" i="1"/>
  <c r="I47" i="1"/>
  <c r="I49" i="1"/>
  <c r="I50" i="1"/>
  <c r="I52" i="1"/>
  <c r="I53" i="1"/>
  <c r="I55" i="1"/>
  <c r="I58" i="1"/>
  <c r="I62" i="1"/>
  <c r="I63" i="1"/>
  <c r="I64" i="1"/>
  <c r="I66" i="1"/>
  <c r="I67" i="1"/>
  <c r="I68" i="1"/>
  <c r="I70" i="1"/>
  <c r="I71" i="1"/>
  <c r="I72" i="1"/>
  <c r="I73" i="1"/>
  <c r="I74" i="1"/>
  <c r="I75" i="1"/>
  <c r="I77" i="1"/>
  <c r="I79" i="1"/>
  <c r="I80" i="1"/>
  <c r="I81" i="1"/>
  <c r="I82" i="1"/>
  <c r="I84" i="1"/>
  <c r="I85" i="1"/>
  <c r="I87" i="1"/>
  <c r="I89" i="1"/>
  <c r="I92" i="1"/>
  <c r="I94" i="1"/>
  <c r="I95" i="1"/>
  <c r="I96" i="1"/>
  <c r="I97" i="1"/>
  <c r="I98" i="1"/>
  <c r="I99" i="1"/>
  <c r="I100" i="1"/>
  <c r="I102" i="1"/>
  <c r="I103" i="1"/>
  <c r="I104" i="1"/>
  <c r="I105" i="1"/>
  <c r="I106" i="1"/>
  <c r="H62" i="1"/>
  <c r="H63" i="1"/>
  <c r="H64" i="1"/>
  <c r="H66" i="1"/>
  <c r="H67" i="1"/>
  <c r="H68" i="1"/>
  <c r="H70" i="1"/>
  <c r="H71" i="1"/>
  <c r="H72" i="1"/>
  <c r="H73" i="1"/>
  <c r="H74" i="1"/>
  <c r="H75" i="1"/>
  <c r="H77" i="1"/>
  <c r="H79" i="1"/>
  <c r="H80" i="1"/>
  <c r="H81" i="1"/>
  <c r="H82" i="1"/>
  <c r="H84" i="1"/>
  <c r="H85" i="1"/>
  <c r="H87" i="1"/>
  <c r="H89" i="1"/>
  <c r="H92" i="1"/>
  <c r="H94" i="1"/>
  <c r="H95" i="1"/>
  <c r="H96" i="1"/>
  <c r="H97" i="1"/>
  <c r="H98" i="1"/>
  <c r="H99" i="1"/>
  <c r="H100" i="1"/>
  <c r="H102" i="1"/>
  <c r="H103" i="1"/>
  <c r="H104" i="1"/>
  <c r="H105" i="1"/>
  <c r="H106" i="1"/>
  <c r="H53" i="1"/>
  <c r="H58" i="1"/>
  <c r="H50" i="1"/>
  <c r="H47" i="1"/>
  <c r="F88" i="1"/>
  <c r="D88" i="1"/>
  <c r="F86" i="1"/>
  <c r="D86" i="1"/>
  <c r="F83" i="1"/>
  <c r="D83" i="1"/>
  <c r="D78" i="1"/>
  <c r="F76" i="1"/>
  <c r="D76" i="1"/>
  <c r="F69" i="1"/>
  <c r="D69" i="1"/>
  <c r="F65" i="1"/>
  <c r="D65" i="1"/>
  <c r="F54" i="1"/>
  <c r="F45" i="1"/>
  <c r="D54" i="1"/>
  <c r="D45" i="1"/>
  <c r="E28" i="1" l="1"/>
  <c r="E14" i="1"/>
  <c r="C28" i="1"/>
  <c r="C14" i="1"/>
  <c r="G28" i="1"/>
  <c r="G14" i="1"/>
  <c r="E9" i="1"/>
  <c r="E8" i="1"/>
  <c r="H8" i="1"/>
  <c r="H44" i="1" s="1"/>
  <c r="C44" i="1"/>
  <c r="G42" i="1"/>
  <c r="G40" i="1"/>
  <c r="G38" i="1"/>
  <c r="G36" i="1"/>
  <c r="G34" i="1"/>
  <c r="G32" i="1"/>
  <c r="G30" i="1"/>
  <c r="G27" i="1"/>
  <c r="G25" i="1"/>
  <c r="G23" i="1"/>
  <c r="G21" i="1"/>
  <c r="G19" i="1"/>
  <c r="G17" i="1"/>
  <c r="G15" i="1"/>
  <c r="G12" i="1"/>
  <c r="G10" i="1"/>
  <c r="G43" i="1"/>
  <c r="G41" i="1"/>
  <c r="G39" i="1"/>
  <c r="G37" i="1"/>
  <c r="G35" i="1"/>
  <c r="G33" i="1"/>
  <c r="G44" i="1" s="1"/>
  <c r="G31" i="1"/>
  <c r="G29" i="1"/>
  <c r="G26" i="1"/>
  <c r="G24" i="1"/>
  <c r="G22" i="1"/>
  <c r="G20" i="1"/>
  <c r="G18" i="1"/>
  <c r="G16" i="1"/>
  <c r="G13" i="1"/>
  <c r="G11" i="1"/>
  <c r="G9" i="1"/>
  <c r="E42" i="1"/>
  <c r="E40" i="1"/>
  <c r="E38" i="1"/>
  <c r="E36" i="1"/>
  <c r="E34" i="1"/>
  <c r="E32" i="1"/>
  <c r="E30" i="1"/>
  <c r="E27" i="1"/>
  <c r="E25" i="1"/>
  <c r="E23" i="1"/>
  <c r="E21" i="1"/>
  <c r="E19" i="1"/>
  <c r="E17" i="1"/>
  <c r="E15" i="1"/>
  <c r="E12" i="1"/>
  <c r="E10" i="1"/>
  <c r="E43" i="1"/>
  <c r="E41" i="1"/>
  <c r="E39" i="1"/>
  <c r="E37" i="1"/>
  <c r="E35" i="1"/>
  <c r="E33" i="1"/>
  <c r="E31" i="1"/>
  <c r="E29" i="1"/>
  <c r="E26" i="1"/>
  <c r="E24" i="1"/>
  <c r="E22" i="1"/>
  <c r="E20" i="1"/>
  <c r="E18" i="1"/>
  <c r="E16" i="1"/>
  <c r="E13" i="1"/>
  <c r="E11" i="1"/>
  <c r="I56" i="1"/>
  <c r="I69" i="1"/>
  <c r="I78" i="1"/>
  <c r="I65" i="1"/>
  <c r="I83" i="1"/>
  <c r="I88" i="1"/>
  <c r="I76" i="1"/>
  <c r="I60" i="1"/>
  <c r="I86" i="1"/>
  <c r="I54" i="1"/>
  <c r="I101" i="1"/>
  <c r="I45" i="1"/>
  <c r="B101" i="1"/>
  <c r="H101" i="1" s="1"/>
  <c r="H90" i="1"/>
  <c r="B88" i="1"/>
  <c r="H88" i="1" s="1"/>
  <c r="B86" i="1"/>
  <c r="H86" i="1" s="1"/>
  <c r="B83" i="1"/>
  <c r="H83" i="1" s="1"/>
  <c r="B78" i="1"/>
  <c r="H78" i="1" s="1"/>
  <c r="B76" i="1"/>
  <c r="H76" i="1" s="1"/>
  <c r="B69" i="1"/>
  <c r="H69" i="1" s="1"/>
  <c r="B65" i="1"/>
  <c r="H65" i="1" s="1"/>
  <c r="H60" i="1"/>
  <c r="B56" i="1"/>
  <c r="H56" i="1" s="1"/>
  <c r="B54" i="1"/>
  <c r="H54" i="1" s="1"/>
  <c r="H45" i="1"/>
  <c r="F93" i="1"/>
  <c r="G59" i="1" l="1"/>
  <c r="G61" i="1"/>
  <c r="E44" i="1"/>
  <c r="G48" i="1"/>
  <c r="G57" i="1"/>
  <c r="G86" i="1"/>
  <c r="G69" i="1"/>
  <c r="G47" i="1"/>
  <c r="G84" i="1"/>
  <c r="G90" i="1"/>
  <c r="G81" i="1"/>
  <c r="G89" i="1"/>
  <c r="G80" i="1"/>
  <c r="G46" i="1"/>
  <c r="G65" i="1"/>
  <c r="G63" i="1"/>
  <c r="G92" i="1"/>
  <c r="G85" i="1"/>
  <c r="G73" i="1"/>
  <c r="G54" i="1"/>
  <c r="F107" i="1"/>
  <c r="F117" i="1" s="1"/>
  <c r="G88" i="1"/>
  <c r="G82" i="1"/>
  <c r="G71" i="1"/>
  <c r="G60" i="1"/>
  <c r="G87" i="1"/>
  <c r="G83" i="1"/>
  <c r="G75" i="1"/>
  <c r="G67" i="1"/>
  <c r="G56" i="1"/>
  <c r="G52" i="1"/>
  <c r="G49" i="1"/>
  <c r="B93" i="1"/>
  <c r="C61" i="1" s="1"/>
  <c r="G45" i="1"/>
  <c r="G76" i="1"/>
  <c r="G74" i="1"/>
  <c r="G72" i="1"/>
  <c r="G70" i="1"/>
  <c r="G68" i="1"/>
  <c r="G66" i="1"/>
  <c r="G64" i="1"/>
  <c r="G62" i="1"/>
  <c r="G58" i="1"/>
  <c r="G55" i="1"/>
  <c r="G53" i="1"/>
  <c r="G50" i="1"/>
  <c r="C57" i="1" l="1"/>
  <c r="C59" i="1"/>
  <c r="C48" i="1"/>
  <c r="H93" i="1"/>
  <c r="C106" i="1"/>
  <c r="C95" i="1"/>
  <c r="C62" i="1"/>
  <c r="C94" i="1"/>
  <c r="C96" i="1"/>
  <c r="C45" i="1"/>
  <c r="C63" i="1"/>
  <c r="C58" i="1"/>
  <c r="C78" i="1"/>
  <c r="C54" i="1"/>
  <c r="C69" i="1"/>
  <c r="C81" i="1"/>
  <c r="C82" i="1"/>
  <c r="C99" i="1"/>
  <c r="C66" i="1"/>
  <c r="C89" i="1"/>
  <c r="C104" i="1"/>
  <c r="C53" i="1"/>
  <c r="C73" i="1"/>
  <c r="C97" i="1"/>
  <c r="C46" i="1"/>
  <c r="C49" i="1"/>
  <c r="C75" i="1"/>
  <c r="C98" i="1"/>
  <c r="C47" i="1"/>
  <c r="C65" i="1"/>
  <c r="C87" i="1"/>
  <c r="C60" i="1"/>
  <c r="C90" i="1"/>
  <c r="C74" i="1"/>
  <c r="C55" i="1"/>
  <c r="C77" i="1"/>
  <c r="C79" i="1"/>
  <c r="C102" i="1"/>
  <c r="C67" i="1"/>
  <c r="C56" i="1"/>
  <c r="C80" i="1"/>
  <c r="C103" i="1"/>
  <c r="C68" i="1"/>
  <c r="C71" i="1"/>
  <c r="C92" i="1"/>
  <c r="C83" i="1"/>
  <c r="C86" i="1"/>
  <c r="C70" i="1"/>
  <c r="C50" i="1"/>
  <c r="C101" i="1"/>
  <c r="C84" i="1"/>
  <c r="B107" i="1"/>
  <c r="C88" i="1"/>
  <c r="C64" i="1"/>
  <c r="C85" i="1"/>
  <c r="C72" i="1"/>
  <c r="C52" i="1"/>
  <c r="C76" i="1"/>
  <c r="C100" i="1"/>
  <c r="C105" i="1"/>
  <c r="C93" i="1" l="1"/>
  <c r="G98" i="1"/>
  <c r="G95" i="1"/>
  <c r="G96" i="1"/>
  <c r="G101" i="1"/>
  <c r="G102" i="1"/>
  <c r="G99" i="1"/>
  <c r="G100" i="1"/>
  <c r="G78" i="1"/>
  <c r="G105" i="1"/>
  <c r="G106" i="1"/>
  <c r="G103" i="1"/>
  <c r="G104" i="1"/>
  <c r="G97" i="1"/>
  <c r="G94" i="1"/>
  <c r="G77" i="1"/>
  <c r="G79" i="1"/>
  <c r="I90" i="1"/>
  <c r="D93" i="1"/>
  <c r="E59" i="1" l="1"/>
  <c r="E61" i="1"/>
  <c r="E90" i="1"/>
  <c r="E57" i="1"/>
  <c r="E46" i="1"/>
  <c r="E69" i="1"/>
  <c r="E74" i="1"/>
  <c r="E68" i="1"/>
  <c r="E76" i="1"/>
  <c r="E49" i="1"/>
  <c r="E65" i="1"/>
  <c r="E62" i="1"/>
  <c r="E95" i="1"/>
  <c r="E88" i="1"/>
  <c r="E86" i="1"/>
  <c r="E48" i="1"/>
  <c r="D107" i="1"/>
  <c r="E75" i="1"/>
  <c r="E60" i="1"/>
  <c r="E70" i="1"/>
  <c r="E72" i="1"/>
  <c r="E106" i="1"/>
  <c r="E66" i="1"/>
  <c r="E99" i="1"/>
  <c r="E73" i="1"/>
  <c r="E98" i="1"/>
  <c r="E77" i="1"/>
  <c r="E94" i="1"/>
  <c r="E104" i="1"/>
  <c r="E80" i="1"/>
  <c r="E83" i="1"/>
  <c r="E101" i="1"/>
  <c r="E92" i="1"/>
  <c r="E87" i="1"/>
  <c r="E47" i="1"/>
  <c r="E50" i="1"/>
  <c r="E82" i="1"/>
  <c r="E97" i="1"/>
  <c r="E63" i="1"/>
  <c r="E64" i="1"/>
  <c r="E53" i="1"/>
  <c r="E78" i="1"/>
  <c r="E52" i="1"/>
  <c r="E56" i="1"/>
  <c r="E45" i="1"/>
  <c r="E81" i="1"/>
  <c r="E96" i="1"/>
  <c r="E79" i="1"/>
  <c r="E71" i="1"/>
  <c r="E67" i="1"/>
  <c r="I93" i="1"/>
  <c r="E55" i="1"/>
  <c r="E103" i="1"/>
  <c r="E105" i="1"/>
  <c r="E84" i="1"/>
  <c r="E89" i="1"/>
  <c r="E100" i="1"/>
  <c r="E102" i="1"/>
  <c r="E85" i="1"/>
  <c r="E58" i="1"/>
  <c r="E54" i="1"/>
</calcChain>
</file>

<file path=xl/sharedStrings.xml><?xml version="1.0" encoding="utf-8"?>
<sst xmlns="http://schemas.openxmlformats.org/spreadsheetml/2006/main" count="124" uniqueCount="122">
  <si>
    <t>тыс руб</t>
  </si>
  <si>
    <t>Наименование показателя</t>
  </si>
  <si>
    <t>Уд.вес в общем объеме</t>
  </si>
  <si>
    <t>Процент прироста (+), снижения (-) (гр.6/гр.2*100-100)</t>
  </si>
  <si>
    <t>Процент исполнения (гр.6/гр.4*100)</t>
  </si>
  <si>
    <t>1</t>
  </si>
  <si>
    <t>2</t>
  </si>
  <si>
    <t>Доходы бюджета</t>
  </si>
  <si>
    <t>НАЛОГОВЫЕ И НЕНАЛОГОВЫЕ ДОХОДЫ</t>
  </si>
  <si>
    <t>НАЛОГИ НА ПРИБЫЛЬ, ДОХОДЫ</t>
  </si>
  <si>
    <t>Налог на доходы физических лиц</t>
  </si>
  <si>
    <t>НАЛОГИ НА ТОВАРЫ (РАБОТЫ, УСЛУГИ) РЕАЛИЗУЕМЫЕ НА ТЕРРИТОРИИ РОССИЙСКОЙ ФЕДЕРАЦИИ</t>
  </si>
  <si>
    <t>Акцизы по подакцизным товарам (продукции)</t>
  </si>
  <si>
    <t>- доходы от уплаты акцизов на нефтепродукты</t>
  </si>
  <si>
    <t>НАЛОГИ НА СОВОКУПНЫЙ ДОХОД</t>
  </si>
  <si>
    <t>Налог, взимаемый в связи с применением упрощенной системы налогообложения</t>
  </si>
  <si>
    <t>НАЛОГИ НА ИМУЩЕСТВО</t>
  </si>
  <si>
    <t>ГОСУДАРСТВЕННАЯ ПОШЛИНА</t>
  </si>
  <si>
    <t>ЗАДОЛЖЕННОСТЬ И ПЕРЕРАСЧЕТЫ ПО ОТМЕНЕННЫМ НАЛОГАМ, СБОРАМ И ИНЫМ ОБЯЗАТЕЛЬНЫМ ПЛАТЕЖАМ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</si>
  <si>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</si>
  <si>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</si>
  <si>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Плата за негативное воздействие на окружающую среду</t>
  </si>
  <si>
    <t>ДОХОДЫ ОТ ОКАЗАНИЯ ПЛАТНЫХ УСЛУГ И КОМПЕНСАЦИИ ЗАТРАТ ГОСУДАРСТВА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</si>
  <si>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</si>
  <si>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</si>
  <si>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</si>
  <si>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</si>
  <si>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</si>
  <si>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субъектов Российской Федерации и муниципальных образований</t>
  </si>
  <si>
    <t>- Дотации на выравнивание уровня бюджетной обеспеченности</t>
  </si>
  <si>
    <t>Иные межбюджетные трансферты</t>
  </si>
  <si>
    <t>ПРОЧИЕ БЕЗВОЗМЕЗДНЫЕ ПОСТУПЛЕНИЯ</t>
  </si>
  <si>
    <t>ДОХОДЫ БЮДЖЕТОВ БЮДЖЕТНОЙ СИСТЕМЫ РФ ОТ ВОЗВРАТА ОСТАТКОВ СУБСИДИЙ И СУБВЕНЦИЙ ПРОШЛЫХ ЛЕТ</t>
  </si>
  <si>
    <t>ВОЗВРАТ ОСТАТКОВ СУБСИДИЙ И СУБВЕНЦИЙ ПРОШЛЫХ ЛЕТ</t>
  </si>
  <si>
    <t>Д О Х О Д Ы - всего</t>
  </si>
  <si>
    <t>ОБЩЕГОСУДАРСТВЕННЫЕ ВОПРОСЫ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</si>
  <si>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</si>
  <si>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</si>
  <si>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</si>
  <si>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</si>
  <si>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</si>
  <si>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</si>
  <si>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</si>
  <si>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</si>
  <si>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</si>
  <si>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НАЦИОНАЛЬНАЯ ЭКОНОМИКА</t>
  </si>
  <si>
    <t>Сельское хозяйство и рыболовство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</si>
  <si>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</si>
  <si>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</si>
  <si>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</si>
  <si>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</si>
  <si>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</si>
  <si>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</si>
  <si>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</si>
  <si>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</si>
  <si>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</si>
  <si>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</si>
  <si>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Профессиональная подготовка, переподготовка и повышение квалификации</t>
  </si>
  <si>
    <t>Молодежная политика</t>
  </si>
  <si>
    <t>Другие вопросы в области образования</t>
  </si>
  <si>
    <t>КУЛЬТУРА, КИНЕМАТОГРАФИЯ</t>
  </si>
  <si>
    <t>Культура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</si>
  <si>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</si>
  <si>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</si>
  <si>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</si>
  <si>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</si>
  <si>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</si>
  <si>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</si>
  <si>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Массовый спорт</t>
  </si>
  <si>
    <t>Спорт высших достижений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</si>
  <si>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</si>
  <si>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</si>
  <si>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</si>
  <si>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</si>
  <si>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МЕЖБЮДЖЕТНЫЕ ТРАНСФЕРТЫ ОБЩЕГО ХАРАКТЕРА БЮДЖЕТАМ СУБЪЕКТОВ РОССИЙСКОЙ ФЕДЕРАЦИИ И МУНИЦИПАЛЬНЫХ ОБРАЗОВАНИЙ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</si>
  <si>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</si>
  <si>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</si>
  <si>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Р А С Х О Д Ы - всего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</si>
  <si>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</si>
  <si>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Закупка товаров, работ и услуг для обеспечения государственных (муниципальных) нужд</t>
  </si>
  <si>
    <t>Социальное обеспечение и иные выплаты населению</t>
  </si>
  <si>
    <t>Капитальные вложения в объекты государственной (муниципальной) собственности</t>
  </si>
  <si>
    <t>Межбюджетные трансферты</t>
  </si>
  <si>
    <t>Предоставление субсидий бюджетным, автономным учреждениям и иным некоммерческим организациям</t>
  </si>
  <si>
    <t>Обслуживание государственного (муниципального) долга</t>
  </si>
  <si>
    <t>Иные бюджетные ассигнования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</si>
  <si>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</si>
  <si>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Исполнение судебных актов</t>
  </si>
  <si>
    <t>Уплата налогов, сборов и иных платежей</t>
  </si>
  <si>
    <t>Резервные средства</t>
  </si>
  <si>
    <t>Специальные расходы</t>
  </si>
  <si>
    <t>Результат исполнения бюджета (ДЕФИЦИТ/ПРОФИЦИТ)</t>
  </si>
  <si>
    <t>Источники финансирования дефицита бюджета</t>
  </si>
  <si>
    <t>Государственные (муниципальные) ценные бумаги, номинальная стоимость которых указана в валюте Российской Федерации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</si>
  <si>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</si>
  <si>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</si>
  <si>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Иные источники внутреннего финансирования дефицитов бюджетов</t>
  </si>
  <si>
    <t>Акции и иные формы участия в капитале, находящиеся в государственной и муниципальной собственности</t>
  </si>
  <si>
    <t>Бюджетные кредиты, предоставленные внутри страны в валюте Российской Федерации</t>
  </si>
  <si>
    <t>Операции по управлению остатками средств на счетах по учету средств бюджета</t>
  </si>
  <si>
    <t>Изменение остатков средств на счетах по учету средств бюджета</t>
  </si>
  <si>
    <t>ИСТОЧНИКИ ФИНАНСИРОВАНИЯ ДЕФИЦИТА БЮДЖЕТА - всего</t>
  </si>
  <si>
    <t>Защита населения и территории от чрезвычайных ситуаций природного и техногенного характера, пожарная безопасность</t>
  </si>
  <si>
    <t>Функционирование высшего должностного лица субъекта Российской Федерации и муниципального образования</t>
  </si>
  <si>
    <t>Обеспечение выборов и рефероендумов</t>
  </si>
  <si>
    <t>Гражданская оборона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</si>
  <si>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</si>
  <si>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</si>
  <si>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</si>
  <si>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имущество физических лиц</t>
  </si>
  <si>
    <t>Земельный налог</t>
  </si>
  <si>
    <t xml:space="preserve">-  Дотации бюджетам на сбалансированность </t>
  </si>
  <si>
    <t>Субсидии бюджетам муниципальных районов</t>
  </si>
  <si>
    <t>Субвенции бюджетам муниципальных районов</t>
  </si>
  <si>
    <t>ТУРИСТИЧЕСКИЙ НАЛОГ</t>
  </si>
  <si>
    <t>Плата за использование лесов</t>
  </si>
  <si>
    <t>Другие вопросы в области национальной безопасности и правоохранительной деятельности</t>
  </si>
  <si>
    <t>Информация об исполнении консолидированного бюджета Пряжинского национального муниципального района за январь- июнь  2026 года</t>
  </si>
  <si>
    <t>Факт на 01.07.2025 (отчетный) год</t>
  </si>
  <si>
    <t>План на 2026 год по состоянию на 01.07.2026 (текущий) год</t>
  </si>
  <si>
    <t>Факт на 01.07.2026 (текущий) год</t>
  </si>
  <si>
    <t>Общеэкономические вопросы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</si>
</sst>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&gt;=0.005]#,##0.00;[&lt;=-0.005]\-#,##0.00;#,##0.00"/>
    <numFmt numFmtId="165" formatCode="[&gt;=0.005]#,##0;[&lt;=-0.005]\-#,##0;#,##0"/>
    <numFmt numFmtId="166" formatCode="#,##0.0_ ;\-#,##0.0\ "/>
    <numFmt numFmtId="167" formatCode="[&gt;=0.005]#,##0.0;[&lt;=-0.005]\-#,##0.0;#,##0.0"/>
  </numFmts>
  <fonts count="7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b/>
      <sz val="11"/>
      <color rgb="FF000000"/>
      <name val="Arial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164" fontId="1" fillId="0" borderId="0" xfId="0" applyNumberFormat="1" applyFont="1"/>
    <xf numFmtId="165" fontId="3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vertical="top"/>
    </xf>
    <xf numFmtId="165" fontId="4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5" fontId="5" fillId="0" borderId="1" xfId="0" applyNumberFormat="1" applyFont="1" applyBorder="1" applyAlignment="1">
      <alignment horizontal="right" vertical="top" wrapText="1"/>
    </xf>
    <xf numFmtId="0" fontId="6" fillId="0" borderId="0" xfId="0" applyFont="1"/>
    <xf numFmtId="166" fontId="1" fillId="0" borderId="1" xfId="0" applyNumberFormat="1" applyFont="1" applyBorder="1" applyAlignment="1">
      <alignment horizontal="right" vertical="top" wrapText="1"/>
    </xf>
    <xf numFmtId="166" fontId="5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0" fillId="0" borderId="0" xfId="0" applyNumberFormat="1"/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67" fontId="3" fillId="0" borderId="1" xfId="0" applyNumberFormat="1" applyFont="1" applyBorder="1" applyAlignment="1">
      <alignment vertical="top"/>
    </xf>
    <xf numFmtId="167" fontId="3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0" fontId="0" fillId="0" borderId="0" xfId="0"/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center" wrapText="1"/>
    </xf>
    <xf numFmtId="165" fontId="4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vertical="top"/>
    </xf>
    <xf numFmtId="165" fontId="3" fillId="0" borderId="1" xfId="0" applyNumberFormat="1" applyFont="1" applyBorder="1" applyAlignment="1">
      <alignment vertical="top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9"/>
  <sheetViews>
    <sheetView tabSelected="1" topLeftCell="A40" workbookViewId="0">
      <selection activeCell="B8" sqref="B8:B44"/>
    </sheetView>
  </sheetViews>
  <sheetFormatPr defaultRowHeight="14.4" x14ac:dyDescent="0.3"/>
  <cols>
    <col min="1" max="1" width="28.5546875" customWidth="1"/>
    <col min="2" max="2" width="14.33203125" customWidth="1"/>
    <col min="3" max="3" width="10.33203125" customWidth="1"/>
    <col min="4" max="4" width="24" customWidth="1"/>
    <col min="5" max="5" width="10.33203125" customWidth="1"/>
    <col min="6" max="6" width="14.33203125" customWidth="1"/>
    <col min="7" max="7" width="10.33203125" customWidth="1"/>
    <col min="8" max="8" width="16.88671875" customWidth="1"/>
    <col min="9" max="9" width="14.33203125" customWidth="1"/>
    <col min="10" max="10" width="9.44140625" bestFit="1" customWidth="1"/>
  </cols>
  <sheetData>
    <row r="1" spans="1:9" x14ac:dyDescent="0.3">
      <c r="A1" s="1"/>
      <c r="B1" s="1"/>
      <c r="C1" s="1"/>
      <c r="D1" s="1"/>
      <c r="E1" s="1"/>
      <c r="F1" s="1"/>
      <c r="G1" s="1"/>
      <c r="H1" s="1"/>
      <c r="I1" s="1"/>
    </row>
    <row r="2" spans="1:9" x14ac:dyDescent="0.3">
      <c r="A2" s="47" t="s">
        <v>117</v>
      </c>
      <c r="B2" s="47"/>
      <c r="C2" s="47"/>
      <c r="D2" s="47"/>
      <c r="E2" s="47"/>
      <c r="F2" s="47"/>
      <c r="G2" s="47"/>
      <c r="H2" s="47"/>
      <c r="I2" s="47"/>
    </row>
    <row r="3" spans="1:9" x14ac:dyDescent="0.3">
      <c r="A3" s="1"/>
      <c r="B3" s="1"/>
      <c r="C3" s="1"/>
      <c r="D3" s="1"/>
      <c r="E3" s="1"/>
      <c r="F3" s="1"/>
      <c r="G3" s="1"/>
      <c r="H3" s="1"/>
      <c r="I3" s="1"/>
    </row>
    <row r="4" spans="1:9" ht="15" customHeight="1" x14ac:dyDescent="0.3">
      <c r="A4" s="1"/>
      <c r="B4" s="1"/>
      <c r="C4" s="1"/>
      <c r="D4" s="1"/>
      <c r="E4" s="1"/>
      <c r="F4" s="1"/>
      <c r="G4" s="1"/>
      <c r="H4" s="1"/>
      <c r="I4" s="5" t="s">
        <v>0</v>
      </c>
    </row>
    <row r="5" spans="1:9" ht="49.5" customHeight="1" x14ac:dyDescent="0.3">
      <c r="A5" s="2" t="s">
        <v>1</v>
      </c>
      <c r="B5" s="2" t="s">
        <v>118</v>
      </c>
      <c r="C5" s="11" t="s">
        <v>2</v>
      </c>
      <c r="D5" s="2" t="s">
        <v>119</v>
      </c>
      <c r="E5" s="2" t="s">
        <v>2</v>
      </c>
      <c r="F5" s="2" t="s">
        <v>120</v>
      </c>
      <c r="G5" s="2" t="s">
        <v>2</v>
      </c>
      <c r="H5" s="4" t="s">
        <v>3</v>
      </c>
      <c r="I5" s="4" t="s">
        <v>4</v>
      </c>
    </row>
    <row r="6" spans="1:9" ht="15" customHeight="1" x14ac:dyDescent="0.3">
      <c r="A6" s="2" t="s">
        <v>5</v>
      </c>
      <c r="B6" s="2" t="s">
        <v>6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</row>
    <row r="7" spans="1:9" ht="15" customHeight="1" x14ac:dyDescent="0.3">
      <c r="A7" s="48" t="s">
        <v>7</v>
      </c>
      <c r="B7" s="49"/>
      <c r="C7" s="49"/>
      <c r="D7" s="49"/>
      <c r="E7" s="49"/>
      <c r="F7" s="49"/>
      <c r="G7" s="49"/>
      <c r="H7" s="49"/>
      <c r="I7" s="50"/>
    </row>
    <row r="8" spans="1:9" ht="26.25" customHeight="1" x14ac:dyDescent="0.3">
      <c r="A8" s="3" t="s">
        <v>8</v>
      </c>
      <c r="B8" s="15">
        <f>B9+B11+B15+B20+B23+B24+B25+B26+B29+B30+B31+B32+B14</f>
        <v>139341</v>
      </c>
      <c r="C8" s="15">
        <f>B8/B44*100</f>
        <v>35.628974478954916</v>
      </c>
      <c r="D8" s="15">
        <f>D9+D11+D15+D20+D23+D24+D25+D26+D29+D30+D31+D32+D14</f>
        <v>331530.30000000005</v>
      </c>
      <c r="E8" s="15">
        <f>D8/D44*100</f>
        <v>30.29632858505774</v>
      </c>
      <c r="F8" s="15">
        <f t="shared" ref="F8" si="0">F9+F11+F15+F20+F23+F24+F25+F26+F29+F30+F31+F32+F14</f>
        <v>152327.19999999995</v>
      </c>
      <c r="G8" s="10">
        <f>F8/F44*100</f>
        <v>32.400212190939506</v>
      </c>
      <c r="H8" s="10">
        <f>F8/B8*100-100</f>
        <v>9.319726426536306</v>
      </c>
      <c r="I8" s="10">
        <f>F8/D8*100</f>
        <v>45.946690242189007</v>
      </c>
    </row>
    <row r="9" spans="1:9" ht="26.25" customHeight="1" x14ac:dyDescent="0.3">
      <c r="A9" s="3" t="s">
        <v>9</v>
      </c>
      <c r="B9" s="15">
        <f>B10</f>
        <v>78109</v>
      </c>
      <c r="C9" s="15">
        <f>B9/B44*100</f>
        <v>19.972180245417285</v>
      </c>
      <c r="D9" s="15">
        <f>D10</f>
        <v>203762.1</v>
      </c>
      <c r="E9" s="15">
        <f>D9/D44*100</f>
        <v>18.620450483052057</v>
      </c>
      <c r="F9" s="15">
        <f>F10</f>
        <v>99759.7</v>
      </c>
      <c r="G9" s="10">
        <f>F9/F44*100</f>
        <v>21.219030141067837</v>
      </c>
      <c r="H9" s="10">
        <f t="shared" ref="H9:H43" si="1">F9/B9*100-100</f>
        <v>27.718572763701999</v>
      </c>
      <c r="I9" s="10">
        <f t="shared" ref="I9:I43" si="2">F9/D9*100</f>
        <v>48.958908452553246</v>
      </c>
    </row>
    <row r="10" spans="1:9" ht="28.5" customHeight="1" x14ac:dyDescent="0.3">
      <c r="A10" s="3" t="s">
        <v>10</v>
      </c>
      <c r="B10" s="15">
        <v>78109</v>
      </c>
      <c r="C10" s="15">
        <f>B10/B44*100</f>
        <v>19.972180245417285</v>
      </c>
      <c r="D10" s="15">
        <v>203762.1</v>
      </c>
      <c r="E10" s="15">
        <f>D10/D44*100</f>
        <v>18.620450483052057</v>
      </c>
      <c r="F10" s="15">
        <v>99759.7</v>
      </c>
      <c r="G10" s="10">
        <f>F10/F44*100</f>
        <v>21.219030141067837</v>
      </c>
      <c r="H10" s="10">
        <f t="shared" si="1"/>
        <v>27.718572763701999</v>
      </c>
      <c r="I10" s="10">
        <f t="shared" si="2"/>
        <v>48.958908452553246</v>
      </c>
    </row>
    <row r="11" spans="1:9" ht="64.5" customHeight="1" x14ac:dyDescent="0.3">
      <c r="A11" s="3" t="s">
        <v>11</v>
      </c>
      <c r="B11" s="15">
        <f>B12</f>
        <v>12565</v>
      </c>
      <c r="C11" s="15" t="e">
        <f>B11/B2*100</f>
        <v>#DIV/0!</v>
      </c>
      <c r="D11" s="15">
        <f>D12</f>
        <v>34081.300000000003</v>
      </c>
      <c r="E11" s="15">
        <f>D11/D44*100</f>
        <v>3.1144612224159549</v>
      </c>
      <c r="F11" s="15">
        <f>F12</f>
        <v>15554.7</v>
      </c>
      <c r="G11" s="10">
        <f>F11/F44*100</f>
        <v>3.3085068232489467</v>
      </c>
      <c r="H11" s="10">
        <f t="shared" si="1"/>
        <v>23.793871866295262</v>
      </c>
      <c r="I11" s="10">
        <f t="shared" si="2"/>
        <v>45.639984390266804</v>
      </c>
    </row>
    <row r="12" spans="1:9" ht="32.25" customHeight="1" x14ac:dyDescent="0.3">
      <c r="A12" s="3" t="s">
        <v>12</v>
      </c>
      <c r="B12" s="15">
        <f>B13</f>
        <v>12565</v>
      </c>
      <c r="C12" s="15">
        <f>B12/B44*100</f>
        <v>3.2128236795205183</v>
      </c>
      <c r="D12" s="15">
        <f>D13</f>
        <v>34081.300000000003</v>
      </c>
      <c r="E12" s="15">
        <f>D12/D44*100</f>
        <v>3.1144612224159549</v>
      </c>
      <c r="F12" s="15">
        <f>F13</f>
        <v>15554.7</v>
      </c>
      <c r="G12" s="10">
        <f>F12/F44*100</f>
        <v>3.3085068232489467</v>
      </c>
      <c r="H12" s="10">
        <f t="shared" si="1"/>
        <v>23.793871866295262</v>
      </c>
      <c r="I12" s="10">
        <f t="shared" si="2"/>
        <v>45.639984390266804</v>
      </c>
    </row>
    <row r="13" spans="1:9" ht="26.25" customHeight="1" x14ac:dyDescent="0.3">
      <c r="A13" s="3" t="s">
        <v>13</v>
      </c>
      <c r="B13" s="15">
        <v>12565</v>
      </c>
      <c r="C13" s="15">
        <f>B13/B44*100</f>
        <v>3.2128236795205183</v>
      </c>
      <c r="D13" s="15">
        <v>34081.300000000003</v>
      </c>
      <c r="E13" s="15">
        <f>D13/D44*100</f>
        <v>3.1144612224159549</v>
      </c>
      <c r="F13" s="15">
        <v>15554.7</v>
      </c>
      <c r="G13" s="10">
        <f>F13/F44*100</f>
        <v>3.3085068232489467</v>
      </c>
      <c r="H13" s="10">
        <f t="shared" si="1"/>
        <v>23.793871866295262</v>
      </c>
      <c r="I13" s="10">
        <f>F13/D13*100</f>
        <v>45.639984390266804</v>
      </c>
    </row>
    <row r="14" spans="1:9" ht="26.25" customHeight="1" x14ac:dyDescent="0.3">
      <c r="A14" s="3" t="s">
        <v>114</v>
      </c>
      <c r="B14" s="15">
        <v>140</v>
      </c>
      <c r="C14" s="15">
        <f>B14/B45*100</f>
        <v>0.36122600104755542</v>
      </c>
      <c r="D14" s="15">
        <v>2356.9</v>
      </c>
      <c r="E14" s="15">
        <f>D14/D45*100</f>
        <v>1.7748422567432933</v>
      </c>
      <c r="F14" s="15">
        <v>505.7</v>
      </c>
      <c r="G14" s="10">
        <f>F14/F45*100</f>
        <v>0.94398969582139425</v>
      </c>
      <c r="H14" s="10">
        <f t="shared" si="1"/>
        <v>261.21428571428572</v>
      </c>
      <c r="I14" s="10">
        <f>F14/D14*100</f>
        <v>21.456150027578598</v>
      </c>
    </row>
    <row r="15" spans="1:9" ht="26.25" customHeight="1" x14ac:dyDescent="0.3">
      <c r="A15" s="3" t="s">
        <v>14</v>
      </c>
      <c r="B15" s="15">
        <f>B16+B17+B18+B19</f>
        <v>4641</v>
      </c>
      <c r="C15" s="15">
        <f>B15/B44*100</f>
        <v>1.1866864064189993</v>
      </c>
      <c r="D15" s="15">
        <f>D16+D17+D18+D19</f>
        <v>7154</v>
      </c>
      <c r="E15" s="15">
        <f>D15/D44*100</f>
        <v>0.65375603586611253</v>
      </c>
      <c r="F15" s="15">
        <f>F16+F17+F18+F19</f>
        <v>2980.7000000000003</v>
      </c>
      <c r="G15" s="10">
        <f>F15/F44*100</f>
        <v>0.63399913132738883</v>
      </c>
      <c r="H15" s="10">
        <f t="shared" si="1"/>
        <v>-35.774617539323415</v>
      </c>
      <c r="I15" s="10">
        <f t="shared" si="2"/>
        <v>41.664802907464363</v>
      </c>
    </row>
    <row r="16" spans="1:9" ht="41.25" customHeight="1" x14ac:dyDescent="0.3">
      <c r="A16" s="3" t="s">
        <v>15</v>
      </c>
      <c r="B16" s="15">
        <v>1519</v>
      </c>
      <c r="C16" s="15">
        <f>B16/B44*100</f>
        <v>0.38840263980833006</v>
      </c>
      <c r="D16" s="15">
        <v>3540</v>
      </c>
      <c r="E16" s="15">
        <f>D16/D44*100</f>
        <v>0.32349683631060083</v>
      </c>
      <c r="F16" s="15">
        <v>1778.7</v>
      </c>
      <c r="G16" s="10">
        <f>F16/F44*100</f>
        <v>0.37833202096555385</v>
      </c>
      <c r="H16" s="10">
        <f t="shared" si="1"/>
        <v>17.096774193548384</v>
      </c>
      <c r="I16" s="10">
        <f t="shared" si="2"/>
        <v>50.245762711864408</v>
      </c>
    </row>
    <row r="17" spans="1:9" ht="44.25" customHeight="1" x14ac:dyDescent="0.3">
      <c r="A17" s="3" t="s">
        <v>106</v>
      </c>
      <c r="B17" s="15">
        <v>0</v>
      </c>
      <c r="C17" s="15">
        <f>B17/B44*100</f>
        <v>0</v>
      </c>
      <c r="D17" s="15">
        <v>5.8</v>
      </c>
      <c r="E17" s="15">
        <f>D17/D44*100</f>
        <v>5.3002306514166237E-4</v>
      </c>
      <c r="F17" s="15">
        <v>5.8</v>
      </c>
      <c r="G17" s="10">
        <f>F17/F44*100</f>
        <v>1.2336682529938787E-3</v>
      </c>
      <c r="H17" s="10" t="e">
        <f t="shared" si="1"/>
        <v>#DIV/0!</v>
      </c>
      <c r="I17" s="10"/>
    </row>
    <row r="18" spans="1:9" ht="27" customHeight="1" x14ac:dyDescent="0.3">
      <c r="A18" s="3" t="s">
        <v>107</v>
      </c>
      <c r="B18" s="15">
        <v>1863</v>
      </c>
      <c r="C18" s="15">
        <f>B18/B44*100</f>
        <v>0.47636215797427184</v>
      </c>
      <c r="D18" s="15">
        <v>2108.1999999999998</v>
      </c>
      <c r="E18" s="15">
        <f>D18/D44*100</f>
        <v>0.19265424585028493</v>
      </c>
      <c r="F18" s="15">
        <v>668.3</v>
      </c>
      <c r="G18" s="10">
        <f>F18/F44*100</f>
        <v>0.14214836094410505</v>
      </c>
      <c r="H18" s="10"/>
      <c r="I18" s="10">
        <f t="shared" si="2"/>
        <v>31.700028460297887</v>
      </c>
    </row>
    <row r="19" spans="1:9" ht="39.75" customHeight="1" x14ac:dyDescent="0.3">
      <c r="A19" s="3" t="s">
        <v>108</v>
      </c>
      <c r="B19" s="15">
        <v>1259</v>
      </c>
      <c r="C19" s="15">
        <f>B19/B44*100</f>
        <v>0.32192160863639735</v>
      </c>
      <c r="D19" s="15">
        <v>1500</v>
      </c>
      <c r="E19" s="15">
        <f>D19/D44*100</f>
        <v>0.13707493064008511</v>
      </c>
      <c r="F19" s="15">
        <v>527.9</v>
      </c>
      <c r="G19" s="10">
        <f>F19/F44*100</f>
        <v>0.11228508116473597</v>
      </c>
      <c r="H19" s="10">
        <f t="shared" si="1"/>
        <v>-58.069896743447181</v>
      </c>
      <c r="I19" s="10">
        <f t="shared" si="2"/>
        <v>35.193333333333335</v>
      </c>
    </row>
    <row r="20" spans="1:9" ht="15" customHeight="1" x14ac:dyDescent="0.3">
      <c r="A20" s="3" t="s">
        <v>16</v>
      </c>
      <c r="B20" s="15">
        <f>B21+B22</f>
        <v>3126</v>
      </c>
      <c r="C20" s="15">
        <f>B20/B44*100</f>
        <v>0.79930655170562193</v>
      </c>
      <c r="D20" s="15">
        <f>D21+D22</f>
        <v>18806</v>
      </c>
      <c r="E20" s="15">
        <f>D20/D44*100</f>
        <v>1.7185540970782935</v>
      </c>
      <c r="F20" s="15">
        <f>F21+F22</f>
        <v>3489.3</v>
      </c>
      <c r="G20" s="10">
        <f>F20/F44*100</f>
        <v>0.74217907502957625</v>
      </c>
      <c r="H20" s="10"/>
      <c r="I20" s="10"/>
    </row>
    <row r="21" spans="1:9" ht="26.25" customHeight="1" x14ac:dyDescent="0.3">
      <c r="A21" s="3" t="s">
        <v>109</v>
      </c>
      <c r="B21" s="15">
        <v>117</v>
      </c>
      <c r="C21" s="15">
        <f>B21/B44*100</f>
        <v>2.9916464027369728E-2</v>
      </c>
      <c r="D21" s="15">
        <v>5595</v>
      </c>
      <c r="E21" s="15">
        <f>D21/D44*100</f>
        <v>0.51128949128751733</v>
      </c>
      <c r="F21" s="15">
        <v>601</v>
      </c>
      <c r="G21" s="10">
        <f>F21/F44*100</f>
        <v>0.12783355518091746</v>
      </c>
      <c r="H21" s="10"/>
      <c r="I21" s="10"/>
    </row>
    <row r="22" spans="1:9" ht="15" customHeight="1" x14ac:dyDescent="0.3">
      <c r="A22" s="3" t="s">
        <v>110</v>
      </c>
      <c r="B22" s="15">
        <v>3009</v>
      </c>
      <c r="C22" s="15">
        <f>B22/B44*100</f>
        <v>0.76939008767825223</v>
      </c>
      <c r="D22" s="15">
        <v>13211</v>
      </c>
      <c r="E22" s="15">
        <f>D22/D44*100</f>
        <v>1.2072646057907761</v>
      </c>
      <c r="F22" s="15">
        <v>2888.3</v>
      </c>
      <c r="G22" s="10">
        <f>F22/F44*100</f>
        <v>0.61434551984865871</v>
      </c>
      <c r="H22" s="10"/>
      <c r="I22" s="10"/>
    </row>
    <row r="23" spans="1:9" ht="25.5" customHeight="1" x14ac:dyDescent="0.3">
      <c r="A23" s="3" t="s">
        <v>17</v>
      </c>
      <c r="B23" s="15">
        <v>3508</v>
      </c>
      <c r="C23" s="15">
        <f>B23/B44*100</f>
        <v>0.89698252827361546</v>
      </c>
      <c r="D23" s="15">
        <v>7251</v>
      </c>
      <c r="E23" s="15">
        <f>D23/D44*100</f>
        <v>0.66262021471417132</v>
      </c>
      <c r="F23" s="15">
        <v>3348.4</v>
      </c>
      <c r="G23" s="10">
        <f>F23/F44*100</f>
        <v>0.71220944453874213</v>
      </c>
      <c r="H23" s="10">
        <f t="shared" si="1"/>
        <v>-4.549600912200674</v>
      </c>
      <c r="I23" s="10">
        <f t="shared" si="2"/>
        <v>46.178458143704319</v>
      </c>
    </row>
    <row r="24" spans="1:9" ht="68.25" customHeight="1" x14ac:dyDescent="0.3">
      <c r="A24" s="3" t="s">
        <v>18</v>
      </c>
      <c r="B24" s="15">
        <v>0</v>
      </c>
      <c r="C24" s="15">
        <f>B24/B44*100</f>
        <v>0</v>
      </c>
      <c r="D24" s="15">
        <v>0</v>
      </c>
      <c r="E24" s="15">
        <f>D24/D44*100</f>
        <v>0</v>
      </c>
      <c r="F24" s="15">
        <v>0</v>
      </c>
      <c r="G24" s="10">
        <f>F24/F44*100</f>
        <v>0</v>
      </c>
      <c r="H24" s="10"/>
      <c r="I24" s="10"/>
    </row>
    <row r="25" spans="1:9" ht="37.5" customHeight="1" x14ac:dyDescent="0.3">
      <c r="A25" s="3" t="s">
        <v>19</v>
      </c>
      <c r="B25" s="15">
        <v>11796</v>
      </c>
      <c r="C25" s="15">
        <f>B25/B44*100</f>
        <v>3.0161932450158404</v>
      </c>
      <c r="D25" s="15">
        <v>20058</v>
      </c>
      <c r="E25" s="15">
        <f>D25/D44*100</f>
        <v>1.8329659725192178</v>
      </c>
      <c r="F25" s="15">
        <v>9061</v>
      </c>
      <c r="G25" s="10">
        <f>F25/F44*100</f>
        <v>1.9272875931685407</v>
      </c>
      <c r="H25" s="10">
        <f t="shared" si="1"/>
        <v>-23.185825703628353</v>
      </c>
      <c r="I25" s="10">
        <f t="shared" si="2"/>
        <v>45.173995413301427</v>
      </c>
    </row>
    <row r="26" spans="1:9" ht="42" customHeight="1" x14ac:dyDescent="0.3">
      <c r="A26" s="3" t="s">
        <v>20</v>
      </c>
      <c r="B26" s="15">
        <f>B27+B28</f>
        <v>539</v>
      </c>
      <c r="C26" s="15">
        <f>B26/B44*100</f>
        <v>0.13782029154489131</v>
      </c>
      <c r="D26" s="15">
        <f>D27+D28</f>
        <v>239</v>
      </c>
      <c r="E26" s="15">
        <f>D26/D44*100</f>
        <v>2.1840605615320224E-2</v>
      </c>
      <c r="F26" s="15">
        <f>F27+F28</f>
        <v>87.9</v>
      </c>
      <c r="G26" s="10">
        <f>F26/F44*100</f>
        <v>1.8696455075545165E-2</v>
      </c>
      <c r="H26" s="10">
        <f t="shared" si="1"/>
        <v>-83.692022263450838</v>
      </c>
      <c r="I26" s="10">
        <f t="shared" si="2"/>
        <v>36.778242677824267</v>
      </c>
    </row>
    <row r="27" spans="1:9" ht="39" customHeight="1" x14ac:dyDescent="0.3">
      <c r="A27" s="3" t="s">
        <v>21</v>
      </c>
      <c r="B27" s="15">
        <v>358</v>
      </c>
      <c r="C27" s="15">
        <f>B27/B44*100</f>
        <v>9.1539265998276609E-2</v>
      </c>
      <c r="D27" s="15">
        <v>0</v>
      </c>
      <c r="E27" s="15">
        <f>D27/D44*100</f>
        <v>0</v>
      </c>
      <c r="F27" s="15">
        <v>0</v>
      </c>
      <c r="G27" s="10">
        <f>F27/F44*100</f>
        <v>0</v>
      </c>
      <c r="H27" s="10">
        <f t="shared" si="1"/>
        <v>-100</v>
      </c>
      <c r="I27" s="10" t="e">
        <f t="shared" si="2"/>
        <v>#DIV/0!</v>
      </c>
    </row>
    <row r="28" spans="1:9" ht="16.5" customHeight="1" x14ac:dyDescent="0.3">
      <c r="A28" s="3" t="s">
        <v>115</v>
      </c>
      <c r="B28" s="15">
        <v>181</v>
      </c>
      <c r="C28" s="15">
        <f>B28/B45*100</f>
        <v>0.46701361564005384</v>
      </c>
      <c r="D28" s="15">
        <v>239</v>
      </c>
      <c r="E28" s="15">
        <f>D28/D45*100</f>
        <v>0.17997679127737584</v>
      </c>
      <c r="F28" s="15">
        <v>87.9</v>
      </c>
      <c r="G28" s="10">
        <f>F28/F45*100</f>
        <v>0.1640828441026311</v>
      </c>
      <c r="H28" s="10">
        <f t="shared" si="1"/>
        <v>-51.436464088397784</v>
      </c>
      <c r="I28" s="10">
        <f t="shared" si="2"/>
        <v>36.778242677824267</v>
      </c>
    </row>
    <row r="29" spans="1:9" ht="53.25" customHeight="1" x14ac:dyDescent="0.3">
      <c r="A29" s="3" t="s">
        <v>22</v>
      </c>
      <c r="B29" s="15">
        <v>6510</v>
      </c>
      <c r="C29" s="15">
        <f>B29/B44*100</f>
        <v>1.6645827420357004</v>
      </c>
      <c r="D29" s="15">
        <v>15310</v>
      </c>
      <c r="E29" s="15">
        <f>D29/D44*100</f>
        <v>1.3990781253998019</v>
      </c>
      <c r="F29" s="15">
        <v>8792.9</v>
      </c>
      <c r="G29" s="10">
        <f>F29/F44*100</f>
        <v>1.8702623416810134</v>
      </c>
      <c r="H29" s="10">
        <f t="shared" si="1"/>
        <v>35.067588325652849</v>
      </c>
      <c r="I29" s="10">
        <f t="shared" si="2"/>
        <v>57.432397126061396</v>
      </c>
    </row>
    <row r="30" spans="1:9" ht="45.75" customHeight="1" x14ac:dyDescent="0.3">
      <c r="A30" s="3" t="s">
        <v>23</v>
      </c>
      <c r="B30" s="15">
        <v>17523</v>
      </c>
      <c r="C30" s="15">
        <f>B30/B44*100</f>
        <v>4.4805658047145283</v>
      </c>
      <c r="D30" s="15">
        <v>19726.2</v>
      </c>
      <c r="E30" s="15">
        <f>D30/D44*100</f>
        <v>1.8026449978616312</v>
      </c>
      <c r="F30" s="15">
        <v>5920.3</v>
      </c>
      <c r="G30" s="10">
        <f>F30/F44*100</f>
        <v>1.2592562341723554</v>
      </c>
      <c r="H30" s="10">
        <f t="shared" si="1"/>
        <v>-66.214118586999945</v>
      </c>
      <c r="I30" s="10">
        <f t="shared" si="2"/>
        <v>30.012369336212753</v>
      </c>
    </row>
    <row r="31" spans="1:9" ht="26.25" customHeight="1" x14ac:dyDescent="0.3">
      <c r="A31" s="3" t="s">
        <v>24</v>
      </c>
      <c r="B31" s="15">
        <v>275</v>
      </c>
      <c r="C31" s="15">
        <f>B31/B44*100</f>
        <v>7.0316475278005774E-2</v>
      </c>
      <c r="D31" s="15">
        <v>2630.2</v>
      </c>
      <c r="E31" s="15">
        <f>D31/D44*100</f>
        <v>0.24035632171303453</v>
      </c>
      <c r="F31" s="15">
        <v>2769.8</v>
      </c>
      <c r="G31" s="10">
        <f>F31/F44*100</f>
        <v>0.58914040123145617</v>
      </c>
      <c r="H31" s="10">
        <f t="shared" si="1"/>
        <v>907.2</v>
      </c>
      <c r="I31" s="10">
        <f t="shared" si="2"/>
        <v>105.30758117253443</v>
      </c>
    </row>
    <row r="32" spans="1:9" ht="28.5" customHeight="1" x14ac:dyDescent="0.3">
      <c r="A32" s="3" t="s">
        <v>25</v>
      </c>
      <c r="B32" s="15">
        <v>609</v>
      </c>
      <c r="C32" s="15">
        <f>B32/B44*100</f>
        <v>0.15571903070656551</v>
      </c>
      <c r="D32" s="15">
        <v>155.6</v>
      </c>
      <c r="E32" s="15">
        <f>D32/D44*100</f>
        <v>1.4219239471731492E-2</v>
      </c>
      <c r="F32" s="15">
        <v>56.8</v>
      </c>
      <c r="G32" s="10">
        <f>F32/F44*100</f>
        <v>1.2081440822422814E-2</v>
      </c>
      <c r="H32" s="10">
        <f t="shared" si="1"/>
        <v>-90.673234811165841</v>
      </c>
      <c r="I32" s="10">
        <f t="shared" si="2"/>
        <v>36.503856041131108</v>
      </c>
    </row>
    <row r="33" spans="1:9" ht="26.25" customHeight="1" x14ac:dyDescent="0.3">
      <c r="A33" s="3" t="s">
        <v>26</v>
      </c>
      <c r="B33" s="15">
        <f t="shared" ref="B33" si="3">B34+B41+B42+B43</f>
        <v>251748</v>
      </c>
      <c r="C33" s="15">
        <f>B33/B44*100</f>
        <v>64.371025521045084</v>
      </c>
      <c r="D33" s="15">
        <f>D34+D41+D42+D43</f>
        <v>762761.7</v>
      </c>
      <c r="E33" s="15">
        <f>D33/D44*100</f>
        <v>69.703671414942264</v>
      </c>
      <c r="F33" s="15">
        <f t="shared" ref="F33" si="4">F34+F41+F42+F43</f>
        <v>317815.40000000002</v>
      </c>
      <c r="G33" s="10">
        <f>F33/F44*100</f>
        <v>67.599787809060501</v>
      </c>
      <c r="H33" s="10">
        <f t="shared" si="1"/>
        <v>26.243465687910145</v>
      </c>
      <c r="I33" s="10">
        <f t="shared" si="2"/>
        <v>41.666407739140553</v>
      </c>
    </row>
    <row r="34" spans="1:9" ht="70.5" customHeight="1" x14ac:dyDescent="0.3">
      <c r="A34" s="3" t="s">
        <v>27</v>
      </c>
      <c r="B34" s="15">
        <f t="shared" ref="B34" si="5">B35+B38+B39+B40</f>
        <v>251687</v>
      </c>
      <c r="C34" s="15">
        <f>B34/B44*100</f>
        <v>64.355428048347051</v>
      </c>
      <c r="D34" s="15">
        <f>D35+D38+D39+D40</f>
        <v>761759.1</v>
      </c>
      <c r="E34" s="15">
        <f>D34/D44*100</f>
        <v>69.61205053130243</v>
      </c>
      <c r="F34" s="15">
        <f t="shared" ref="F34" si="6">F35+F38+F39+F40</f>
        <v>317374.10000000003</v>
      </c>
      <c r="G34" s="10">
        <f>F34/F44*100</f>
        <v>67.505922671121496</v>
      </c>
      <c r="H34" s="10">
        <f t="shared" si="1"/>
        <v>26.098725798313012</v>
      </c>
      <c r="I34" s="10">
        <f t="shared" si="2"/>
        <v>41.663315869807136</v>
      </c>
    </row>
    <row r="35" spans="1:9" ht="51.75" customHeight="1" x14ac:dyDescent="0.3">
      <c r="A35" s="3" t="s">
        <v>28</v>
      </c>
      <c r="B35" s="15">
        <f>B36+B37</f>
        <v>36169</v>
      </c>
      <c r="C35" s="15">
        <f>B35/B44*100</f>
        <v>9.2482785248370565</v>
      </c>
      <c r="D35" s="15">
        <f>D36+D37</f>
        <v>73881</v>
      </c>
      <c r="E35" s="15">
        <f>D35/D44*100</f>
        <v>6.7514886337467512</v>
      </c>
      <c r="F35" s="15">
        <f>F36+F37</f>
        <v>43097.599999999999</v>
      </c>
      <c r="G35" s="10">
        <f>F35/F44*100</f>
        <v>9.166920844867068</v>
      </c>
      <c r="H35" s="10">
        <f t="shared" si="1"/>
        <v>19.156183472034044</v>
      </c>
      <c r="I35" s="10">
        <f t="shared" si="2"/>
        <v>58.333807068123058</v>
      </c>
    </row>
    <row r="36" spans="1:9" ht="39" customHeight="1" x14ac:dyDescent="0.3">
      <c r="A36" s="3" t="s">
        <v>29</v>
      </c>
      <c r="B36" s="15">
        <v>36169</v>
      </c>
      <c r="C36" s="15">
        <f>B36/B44*100</f>
        <v>9.2482785248370565</v>
      </c>
      <c r="D36" s="15">
        <v>73881</v>
      </c>
      <c r="E36" s="15">
        <f>D36/D44*100</f>
        <v>6.7514886337467512</v>
      </c>
      <c r="F36" s="15">
        <v>43097.599999999999</v>
      </c>
      <c r="G36" s="10">
        <f>F36/F44*100</f>
        <v>9.166920844867068</v>
      </c>
      <c r="H36" s="10">
        <f t="shared" si="1"/>
        <v>19.156183472034044</v>
      </c>
      <c r="I36" s="10">
        <f t="shared" si="2"/>
        <v>58.333807068123058</v>
      </c>
    </row>
    <row r="37" spans="1:9" ht="26.25" customHeight="1" x14ac:dyDescent="0.3">
      <c r="A37" s="19" t="s">
        <v>111</v>
      </c>
      <c r="B37" s="15">
        <v>0</v>
      </c>
      <c r="C37" s="15">
        <f>B37/B44*100</f>
        <v>0</v>
      </c>
      <c r="D37" s="15">
        <v>0</v>
      </c>
      <c r="E37" s="15">
        <f>D37/D44*100</f>
        <v>0</v>
      </c>
      <c r="F37" s="15">
        <v>0</v>
      </c>
      <c r="G37" s="10">
        <f>F37/F44*100</f>
        <v>0</v>
      </c>
      <c r="H37" s="10"/>
      <c r="I37" s="10"/>
    </row>
    <row r="38" spans="1:9" ht="26.25" customHeight="1" x14ac:dyDescent="0.3">
      <c r="A38" s="20" t="s">
        <v>112</v>
      </c>
      <c r="B38" s="15">
        <v>25863</v>
      </c>
      <c r="C38" s="15">
        <f>B38/B44*100</f>
        <v>6.6130727276911401</v>
      </c>
      <c r="D38" s="15">
        <v>332703.8</v>
      </c>
      <c r="E38" s="15">
        <f>D38/D44*100</f>
        <v>30.40356687246183</v>
      </c>
      <c r="F38" s="15">
        <v>53191.4</v>
      </c>
      <c r="G38" s="10">
        <f>F38/F44*100</f>
        <v>11.313886467637692</v>
      </c>
      <c r="H38" s="10"/>
      <c r="I38" s="10">
        <f t="shared" si="2"/>
        <v>15.987614208193596</v>
      </c>
    </row>
    <row r="39" spans="1:9" ht="26.25" customHeight="1" x14ac:dyDescent="0.3">
      <c r="A39" s="20" t="s">
        <v>113</v>
      </c>
      <c r="B39" s="15">
        <v>177689</v>
      </c>
      <c r="C39" s="15">
        <f>B39/B44*100</f>
        <v>45.434415184267522</v>
      </c>
      <c r="D39" s="15">
        <v>320958.8</v>
      </c>
      <c r="E39" s="15">
        <f>D39/ D44*100</f>
        <v>29.330270165549958</v>
      </c>
      <c r="F39" s="15">
        <v>205875.4</v>
      </c>
      <c r="G39" s="10">
        <f>F39/F44*100</f>
        <v>43.789990526278622</v>
      </c>
      <c r="H39" s="10">
        <f t="shared" si="1"/>
        <v>15.862771471503592</v>
      </c>
      <c r="I39" s="10">
        <f t="shared" si="2"/>
        <v>64.143871425242111</v>
      </c>
    </row>
    <row r="40" spans="1:9" ht="26.25" customHeight="1" x14ac:dyDescent="0.3">
      <c r="A40" s="3" t="s">
        <v>30</v>
      </c>
      <c r="B40" s="15">
        <v>11966</v>
      </c>
      <c r="C40" s="15">
        <f>B40/B44*100</f>
        <v>3.0596616115513351</v>
      </c>
      <c r="D40" s="15">
        <v>34215.5</v>
      </c>
      <c r="E40" s="15">
        <f>D40/ D44*100</f>
        <v>3.1267248595438875</v>
      </c>
      <c r="F40" s="15">
        <v>15209.7</v>
      </c>
      <c r="G40" s="10">
        <f>F40/F44*100</f>
        <v>3.2351248323381037</v>
      </c>
      <c r="H40" s="10"/>
      <c r="I40" s="10"/>
    </row>
    <row r="41" spans="1:9" ht="35.25" customHeight="1" x14ac:dyDescent="0.3">
      <c r="A41" s="3" t="s">
        <v>31</v>
      </c>
      <c r="B41" s="15">
        <v>120</v>
      </c>
      <c r="C41" s="15">
        <f>B41/B44*100</f>
        <v>3.0683552848584341E-2</v>
      </c>
      <c r="D41" s="15">
        <v>1126.5999999999999</v>
      </c>
      <c r="E41" s="15">
        <f>D41/D44*100</f>
        <v>0.10295241123941323</v>
      </c>
      <c r="F41" s="15">
        <v>496.5</v>
      </c>
      <c r="G41" s="10">
        <f>F41/F44*100</f>
        <v>0.10560625648473464</v>
      </c>
      <c r="H41" s="10"/>
      <c r="I41" s="10"/>
    </row>
    <row r="42" spans="1:9" ht="63.75" customHeight="1" x14ac:dyDescent="0.3">
      <c r="A42" s="3" t="s">
        <v>32</v>
      </c>
      <c r="B42" s="15">
        <v>0</v>
      </c>
      <c r="C42" s="15">
        <f>B42/B44*100</f>
        <v>0</v>
      </c>
      <c r="D42" s="15">
        <v>14</v>
      </c>
      <c r="E42" s="15">
        <f>D42/D44*100</f>
        <v>1.2793660193074609E-3</v>
      </c>
      <c r="F42" s="15">
        <v>14</v>
      </c>
      <c r="G42" s="10">
        <f>F42/F44*100</f>
        <v>2.9778199210197076E-3</v>
      </c>
      <c r="H42" s="10"/>
      <c r="I42" s="10"/>
    </row>
    <row r="43" spans="1:9" ht="39" customHeight="1" x14ac:dyDescent="0.3">
      <c r="A43" s="3" t="s">
        <v>33</v>
      </c>
      <c r="B43" s="15">
        <v>-59</v>
      </c>
      <c r="C43" s="15">
        <f>B43/B44*100</f>
        <v>-1.5086080150553965E-2</v>
      </c>
      <c r="D43" s="15">
        <v>-138</v>
      </c>
      <c r="E43" s="15">
        <f>D43/D44*100</f>
        <v>-1.2610893618887828E-2</v>
      </c>
      <c r="F43" s="15">
        <v>-69.2</v>
      </c>
      <c r="G43" s="10">
        <f>F43/F44*100</f>
        <v>-1.4718938466754556E-2</v>
      </c>
      <c r="H43" s="10">
        <f t="shared" si="1"/>
        <v>17.288135593220332</v>
      </c>
      <c r="I43" s="10">
        <f t="shared" si="2"/>
        <v>50.14492753623189</v>
      </c>
    </row>
    <row r="44" spans="1:9" s="14" customFormat="1" ht="15" customHeight="1" x14ac:dyDescent="0.3">
      <c r="A44" s="12" t="s">
        <v>34</v>
      </c>
      <c r="B44" s="16">
        <f t="shared" ref="B44" si="7">B33+B8</f>
        <v>391089</v>
      </c>
      <c r="C44" s="16">
        <f t="shared" ref="C44:I44" si="8">C33+C8</f>
        <v>100</v>
      </c>
      <c r="D44" s="16">
        <f t="shared" si="8"/>
        <v>1094292</v>
      </c>
      <c r="E44" s="16">
        <f t="shared" si="8"/>
        <v>100</v>
      </c>
      <c r="F44" s="16">
        <f t="shared" si="8"/>
        <v>470142.6</v>
      </c>
      <c r="G44" s="16">
        <f t="shared" si="8"/>
        <v>100</v>
      </c>
      <c r="H44" s="16">
        <f t="shared" si="8"/>
        <v>35.563192114446451</v>
      </c>
      <c r="I44" s="16">
        <f t="shared" si="8"/>
        <v>87.61309798132956</v>
      </c>
    </row>
    <row r="45" spans="1:9" ht="26.25" customHeight="1" x14ac:dyDescent="0.3">
      <c r="A45" s="3" t="s">
        <v>35</v>
      </c>
      <c r="B45" s="17">
        <f>SUM(B46:B53)</f>
        <v>38756.899999999994</v>
      </c>
      <c r="C45" s="9">
        <f>B45/B93*100</f>
        <v>10.354557064157436</v>
      </c>
      <c r="D45" s="17">
        <f>SUM(D46:D53)</f>
        <v>132794.90000000002</v>
      </c>
      <c r="E45" s="9">
        <f>D45/D93*100</f>
        <v>11.296081147086241</v>
      </c>
      <c r="F45" s="17">
        <f>SUM(F46:F53)</f>
        <v>53570.5</v>
      </c>
      <c r="G45" s="9">
        <f>F45/F93*100</f>
        <v>10.781579751347737</v>
      </c>
      <c r="H45" s="9">
        <f>F45/B45*100-100</f>
        <v>38.221839207986221</v>
      </c>
      <c r="I45" s="10">
        <f t="shared" ref="I45:I69" si="9">F45/D45*100</f>
        <v>40.340781159517412</v>
      </c>
    </row>
    <row r="46" spans="1:9" ht="53.25" customHeight="1" x14ac:dyDescent="0.3">
      <c r="A46" s="3" t="s">
        <v>103</v>
      </c>
      <c r="B46" s="23">
        <v>3189.7</v>
      </c>
      <c r="C46" s="9">
        <f>B46/B93*100</f>
        <v>0.85218195127946195</v>
      </c>
      <c r="D46" s="17">
        <v>7951.8</v>
      </c>
      <c r="E46" s="9">
        <f>D46/D93*100</f>
        <v>0.67641285972127208</v>
      </c>
      <c r="F46" s="17">
        <v>3680.9</v>
      </c>
      <c r="G46" s="9">
        <f>F46/F93*100</f>
        <v>0.74081662308053653</v>
      </c>
      <c r="H46" s="9">
        <f>F46/B46*100-100</f>
        <v>15.399567357431749</v>
      </c>
      <c r="I46" s="10">
        <f t="shared" si="9"/>
        <v>46.29014814255892</v>
      </c>
    </row>
    <row r="47" spans="1:9" ht="81.75" customHeight="1" x14ac:dyDescent="0.3">
      <c r="A47" s="3" t="s">
        <v>36</v>
      </c>
      <c r="B47" s="23">
        <v>224</v>
      </c>
      <c r="C47" s="9">
        <f>B47/B93*100</f>
        <v>5.9845363854468911E-2</v>
      </c>
      <c r="D47" s="17">
        <v>574</v>
      </c>
      <c r="E47" s="9">
        <f>D47/D93*100</f>
        <v>4.8826804180186895E-2</v>
      </c>
      <c r="F47" s="17">
        <v>239.1</v>
      </c>
      <c r="G47" s="9">
        <f>F47/F93*100</f>
        <v>4.8121180846683223E-2</v>
      </c>
      <c r="H47" s="9">
        <f>F47/B47*100-100</f>
        <v>6.7410714285714306</v>
      </c>
      <c r="I47" s="10">
        <f t="shared" si="9"/>
        <v>41.655052264808361</v>
      </c>
    </row>
    <row r="48" spans="1:9" ht="105.75" customHeight="1" x14ac:dyDescent="0.3">
      <c r="A48" s="3" t="s">
        <v>37</v>
      </c>
      <c r="B48" s="23">
        <v>13803.4</v>
      </c>
      <c r="C48" s="9">
        <f>B48/B93*100</f>
        <v>3.6878102474498937</v>
      </c>
      <c r="D48" s="17">
        <v>43850.2</v>
      </c>
      <c r="E48" s="9">
        <f>D48/D93*100</f>
        <v>3.730078621362424</v>
      </c>
      <c r="F48" s="17">
        <v>18076.5</v>
      </c>
      <c r="G48" s="9">
        <f>F48/F93*100</f>
        <v>3.6380699522169353</v>
      </c>
      <c r="H48" s="9">
        <f>F48/B48*100-100</f>
        <v>30.956865699755127</v>
      </c>
      <c r="I48" s="10">
        <f t="shared" si="9"/>
        <v>41.223301147999322</v>
      </c>
    </row>
    <row r="49" spans="1:9" ht="15" customHeight="1" x14ac:dyDescent="0.3">
      <c r="A49" s="3" t="s">
        <v>38</v>
      </c>
      <c r="B49" s="23">
        <v>0</v>
      </c>
      <c r="C49" s="9">
        <f>B49/B93*100</f>
        <v>0</v>
      </c>
      <c r="D49" s="17">
        <v>17.899999999999999</v>
      </c>
      <c r="E49" s="9">
        <f>D49/D93*100</f>
        <v>1.5226477261765599E-3</v>
      </c>
      <c r="F49" s="17">
        <v>17.899999999999999</v>
      </c>
      <c r="G49" s="9">
        <f>F49/F93*100</f>
        <v>3.6025476250758246E-3</v>
      </c>
      <c r="H49" s="9" t="e">
        <f t="shared" ref="H49:H52" si="10">F49/B49*100-100</f>
        <v>#DIV/0!</v>
      </c>
      <c r="I49" s="10">
        <f t="shared" si="9"/>
        <v>100</v>
      </c>
    </row>
    <row r="50" spans="1:9" ht="64.5" customHeight="1" x14ac:dyDescent="0.3">
      <c r="A50" s="3" t="s">
        <v>39</v>
      </c>
      <c r="B50" s="23">
        <v>4103.6000000000004</v>
      </c>
      <c r="C50" s="9">
        <f>B50/B93*100</f>
        <v>1.0963456924696369</v>
      </c>
      <c r="D50" s="17">
        <v>11203.7</v>
      </c>
      <c r="E50" s="9">
        <f>D50/D93*100</f>
        <v>0.95303286758459926</v>
      </c>
      <c r="F50" s="17">
        <v>4648.6000000000004</v>
      </c>
      <c r="G50" s="9">
        <f>F50/F93*100</f>
        <v>0.93557558044287603</v>
      </c>
      <c r="H50" s="9">
        <f t="shared" si="10"/>
        <v>13.281021542060628</v>
      </c>
      <c r="I50" s="10">
        <f t="shared" si="9"/>
        <v>41.491650079884323</v>
      </c>
    </row>
    <row r="51" spans="1:9" ht="32.25" customHeight="1" x14ac:dyDescent="0.3">
      <c r="A51" s="3" t="s">
        <v>104</v>
      </c>
      <c r="B51" s="23">
        <v>0</v>
      </c>
      <c r="C51" s="9"/>
      <c r="D51" s="17">
        <v>0</v>
      </c>
      <c r="E51" s="9"/>
      <c r="F51" s="17">
        <v>0</v>
      </c>
      <c r="G51" s="9"/>
      <c r="H51" s="9" t="e">
        <f t="shared" si="10"/>
        <v>#DIV/0!</v>
      </c>
      <c r="I51" s="10" t="e">
        <f t="shared" si="9"/>
        <v>#DIV/0!</v>
      </c>
    </row>
    <row r="52" spans="1:9" ht="15" customHeight="1" x14ac:dyDescent="0.3">
      <c r="A52" s="3" t="s">
        <v>40</v>
      </c>
      <c r="B52" s="23">
        <v>0</v>
      </c>
      <c r="C52" s="9">
        <f>B52/B93*100</f>
        <v>0</v>
      </c>
      <c r="D52" s="17">
        <v>510</v>
      </c>
      <c r="E52" s="9">
        <f>D52/D93*100</f>
        <v>4.338270057821484E-2</v>
      </c>
      <c r="F52" s="17">
        <v>0</v>
      </c>
      <c r="G52" s="9">
        <f>F52/F93*100</f>
        <v>0</v>
      </c>
      <c r="H52" s="9" t="e">
        <f t="shared" si="10"/>
        <v>#DIV/0!</v>
      </c>
      <c r="I52" s="10">
        <f t="shared" si="9"/>
        <v>0</v>
      </c>
    </row>
    <row r="53" spans="1:9" ht="26.25" customHeight="1" x14ac:dyDescent="0.3">
      <c r="A53" s="3" t="s">
        <v>41</v>
      </c>
      <c r="B53" s="23">
        <v>17436.2</v>
      </c>
      <c r="C53" s="9">
        <f>B53/B93*100</f>
        <v>4.6583738091039768</v>
      </c>
      <c r="D53" s="17">
        <v>68687.3</v>
      </c>
      <c r="E53" s="9">
        <f>D53/D93*100</f>
        <v>5.8428246459333648</v>
      </c>
      <c r="F53" s="17">
        <v>26907.5</v>
      </c>
      <c r="G53" s="9">
        <f>F53/F93*100</f>
        <v>5.415393867135629</v>
      </c>
      <c r="H53" s="9">
        <f>F53/B53*100-100</f>
        <v>54.319748569068935</v>
      </c>
      <c r="I53" s="10">
        <f t="shared" si="9"/>
        <v>39.173908422663281</v>
      </c>
    </row>
    <row r="54" spans="1:9" ht="15" customHeight="1" x14ac:dyDescent="0.3">
      <c r="A54" s="3" t="s">
        <v>42</v>
      </c>
      <c r="B54" s="17">
        <f>B55</f>
        <v>916.6</v>
      </c>
      <c r="C54" s="9">
        <f>B54/B93*100</f>
        <v>0.2448850915580634</v>
      </c>
      <c r="D54" s="17">
        <f>D55</f>
        <v>3075.8</v>
      </c>
      <c r="E54" s="9">
        <f>D54/D93*100</f>
        <v>0.26164021654602593</v>
      </c>
      <c r="F54" s="17">
        <f>F55</f>
        <v>1010.5</v>
      </c>
      <c r="G54" s="9">
        <f>F54/F93*100</f>
        <v>0.20337287011950397</v>
      </c>
      <c r="H54" s="9">
        <f>F54/B54*100-100</f>
        <v>10.244381409557064</v>
      </c>
      <c r="I54" s="10">
        <f t="shared" si="9"/>
        <v>32.853241433123088</v>
      </c>
    </row>
    <row r="55" spans="1:9" ht="26.25" customHeight="1" x14ac:dyDescent="0.3">
      <c r="A55" s="3" t="s">
        <v>43</v>
      </c>
      <c r="B55" s="24">
        <v>916.6</v>
      </c>
      <c r="C55" s="9">
        <f>B55/B93*100</f>
        <v>0.2448850915580634</v>
      </c>
      <c r="D55" s="17">
        <v>3075.8</v>
      </c>
      <c r="E55" s="9">
        <f>D55/D93*100</f>
        <v>0.26164021654602593</v>
      </c>
      <c r="F55" s="17">
        <v>1010.5</v>
      </c>
      <c r="G55" s="9">
        <f>F55/F93*100</f>
        <v>0.20337287011950397</v>
      </c>
      <c r="H55" s="9">
        <f t="shared" ref="H55:H106" si="11">F55/B55*100-100</f>
        <v>10.244381409557064</v>
      </c>
      <c r="I55" s="10">
        <f t="shared" si="9"/>
        <v>32.853241433123088</v>
      </c>
    </row>
    <row r="56" spans="1:9" ht="51.75" customHeight="1" x14ac:dyDescent="0.3">
      <c r="A56" s="3" t="s">
        <v>44</v>
      </c>
      <c r="B56" s="17">
        <f>B58</f>
        <v>400.7</v>
      </c>
      <c r="C56" s="9">
        <f>B56/B93*100</f>
        <v>0.1070537379307397</v>
      </c>
      <c r="D56" s="17">
        <f>SUM(D57:D59)</f>
        <v>6.8</v>
      </c>
      <c r="E56" s="9">
        <f>D56/D93*100</f>
        <v>5.7843600770953114E-4</v>
      </c>
      <c r="F56" s="17">
        <f>SUM(F57:F59)</f>
        <v>6.8</v>
      </c>
      <c r="G56" s="9">
        <f>F56/F93*100</f>
        <v>1.3685655782410954E-3</v>
      </c>
      <c r="H56" s="9">
        <f t="shared" si="11"/>
        <v>-98.302969802845027</v>
      </c>
      <c r="I56" s="10">
        <f t="shared" si="9"/>
        <v>100</v>
      </c>
    </row>
    <row r="57" spans="1:9" ht="20.25" customHeight="1" x14ac:dyDescent="0.3">
      <c r="A57" s="3" t="s">
        <v>105</v>
      </c>
      <c r="B57" s="17">
        <v>0</v>
      </c>
      <c r="C57" s="9">
        <f>B57/B93*100</f>
        <v>0</v>
      </c>
      <c r="D57" s="17">
        <v>0</v>
      </c>
      <c r="E57" s="9">
        <f>D57/D93*100</f>
        <v>0</v>
      </c>
      <c r="F57" s="17">
        <v>0</v>
      </c>
      <c r="G57" s="9">
        <f>F57/F93*100</f>
        <v>0</v>
      </c>
      <c r="H57" s="9" t="e">
        <f t="shared" si="11"/>
        <v>#DIV/0!</v>
      </c>
      <c r="I57" s="10" t="e">
        <f t="shared" si="9"/>
        <v>#DIV/0!</v>
      </c>
    </row>
    <row r="58" spans="1:9" ht="66" customHeight="1" x14ac:dyDescent="0.3">
      <c r="A58" s="3" t="s">
        <v>102</v>
      </c>
      <c r="B58" s="26">
        <v>400.7</v>
      </c>
      <c r="C58" s="9">
        <f>B58/B93*100</f>
        <v>0.1070537379307397</v>
      </c>
      <c r="D58" s="17">
        <v>0</v>
      </c>
      <c r="E58" s="9">
        <f>D58/D93*100</f>
        <v>0</v>
      </c>
      <c r="F58" s="17">
        <v>0</v>
      </c>
      <c r="G58" s="9">
        <f>F58/F93*100</f>
        <v>0</v>
      </c>
      <c r="H58" s="9">
        <f t="shared" si="11"/>
        <v>-100</v>
      </c>
      <c r="I58" s="10" t="e">
        <f t="shared" si="9"/>
        <v>#DIV/0!</v>
      </c>
    </row>
    <row r="59" spans="1:9" ht="54.75" customHeight="1" x14ac:dyDescent="0.3">
      <c r="A59" s="3" t="s">
        <v>116</v>
      </c>
      <c r="B59" s="17">
        <v>0</v>
      </c>
      <c r="C59" s="9">
        <f>B59/B93*100</f>
        <v>0</v>
      </c>
      <c r="D59" s="17">
        <v>6.8</v>
      </c>
      <c r="E59" s="9">
        <f>D59/D93*100</f>
        <v>5.7843600770953114E-4</v>
      </c>
      <c r="F59" s="17">
        <v>6.8</v>
      </c>
      <c r="G59" s="9">
        <f>F59/F93*100</f>
        <v>1.3685655782410954E-3</v>
      </c>
      <c r="H59" s="9" t="e">
        <f t="shared" si="11"/>
        <v>#DIV/0!</v>
      </c>
      <c r="I59" s="10">
        <f t="shared" si="9"/>
        <v>100</v>
      </c>
    </row>
    <row r="60" spans="1:9" ht="26.25" customHeight="1" x14ac:dyDescent="0.3">
      <c r="A60" s="3" t="s">
        <v>45</v>
      </c>
      <c r="B60" s="17">
        <f>SUM(B61:B64)</f>
        <v>11968.4</v>
      </c>
      <c r="C60" s="9">
        <f>B60/B93*100</f>
        <v>3.1975591640885073</v>
      </c>
      <c r="D60" s="17">
        <f>SUM(D61:D64)</f>
        <v>75173.7</v>
      </c>
      <c r="E60" s="9">
        <f>D60/D93*100</f>
        <v>6.3945845459932329</v>
      </c>
      <c r="F60" s="17">
        <f>SUM(F61:F64)</f>
        <v>50028.899999999994</v>
      </c>
      <c r="G60" s="9">
        <f>F60/F93*100</f>
        <v>10.068798596656753</v>
      </c>
      <c r="H60" s="9">
        <f t="shared" si="11"/>
        <v>318.00825507168878</v>
      </c>
      <c r="I60" s="10">
        <f t="shared" si="9"/>
        <v>66.551067727143931</v>
      </c>
    </row>
    <row r="61" spans="1:9" s="25" customFormat="1" ht="19.5" customHeight="1" x14ac:dyDescent="0.3">
      <c r="A61" s="28" t="s">
        <v>121</v>
      </c>
      <c r="B61" s="27">
        <v>108.9</v>
      </c>
      <c r="C61" s="29">
        <f>B61/B93*100</f>
        <v>2.9094464838177077E-2</v>
      </c>
      <c r="D61" s="26">
        <v>483.6</v>
      </c>
      <c r="E61" s="29">
        <f>D61/D93*100</f>
        <v>4.1137007842401367E-2</v>
      </c>
      <c r="F61" s="26">
        <v>178.7</v>
      </c>
      <c r="G61" s="29">
        <f>F61/F93*100</f>
        <v>3.5965098357600554E-2</v>
      </c>
      <c r="H61" s="29">
        <f t="shared" si="11"/>
        <v>64.095500459136815</v>
      </c>
      <c r="I61" s="30">
        <f t="shared" si="9"/>
        <v>36.952026468155495</v>
      </c>
    </row>
    <row r="62" spans="1:9" ht="26.25" customHeight="1" x14ac:dyDescent="0.3">
      <c r="A62" s="3" t="s">
        <v>46</v>
      </c>
      <c r="B62" s="27">
        <v>0</v>
      </c>
      <c r="C62" s="9">
        <f>B62/B93*100</f>
        <v>0</v>
      </c>
      <c r="D62" s="17">
        <v>730.7</v>
      </c>
      <c r="E62" s="9">
        <f>D62/D93*100</f>
        <v>6.2156351593140362E-2</v>
      </c>
      <c r="F62" s="17">
        <v>0</v>
      </c>
      <c r="G62" s="9">
        <f>F62/F93*100</f>
        <v>0</v>
      </c>
      <c r="H62" s="9" t="e">
        <f t="shared" si="11"/>
        <v>#DIV/0!</v>
      </c>
      <c r="I62" s="10">
        <f t="shared" si="9"/>
        <v>0</v>
      </c>
    </row>
    <row r="63" spans="1:9" ht="26.25" customHeight="1" x14ac:dyDescent="0.3">
      <c r="A63" s="3" t="s">
        <v>47</v>
      </c>
      <c r="B63" s="27">
        <v>11662</v>
      </c>
      <c r="C63" s="9">
        <f>B63/B93*100</f>
        <v>3.1156992556732876</v>
      </c>
      <c r="D63" s="17">
        <v>73259.399999999994</v>
      </c>
      <c r="E63" s="9">
        <f>D63/D93*100</f>
        <v>6.2317463034111213</v>
      </c>
      <c r="F63" s="17">
        <v>49544.2</v>
      </c>
      <c r="G63" s="9">
        <f>F63/F93*100</f>
        <v>9.9712480472783049</v>
      </c>
      <c r="H63" s="9">
        <f t="shared" si="11"/>
        <v>324.83450523066369</v>
      </c>
      <c r="I63" s="10">
        <f t="shared" si="9"/>
        <v>67.628454505496904</v>
      </c>
    </row>
    <row r="64" spans="1:9" ht="26.25" customHeight="1" x14ac:dyDescent="0.3">
      <c r="A64" s="3" t="s">
        <v>48</v>
      </c>
      <c r="B64" s="27">
        <v>197.5</v>
      </c>
      <c r="C64" s="9">
        <f>B64/B93*100</f>
        <v>5.2765443577042895E-2</v>
      </c>
      <c r="D64" s="17">
        <v>700</v>
      </c>
      <c r="E64" s="9">
        <f>D64/D93*100</f>
        <v>5.9544883146569388E-2</v>
      </c>
      <c r="F64" s="17">
        <v>306</v>
      </c>
      <c r="G64" s="9">
        <f>F64/F93*100</f>
        <v>6.1585451020849294E-2</v>
      </c>
      <c r="H64" s="9">
        <f t="shared" si="11"/>
        <v>54.936708860759495</v>
      </c>
      <c r="I64" s="10">
        <f t="shared" si="9"/>
        <v>43.714285714285715</v>
      </c>
    </row>
    <row r="65" spans="1:9" ht="26.25" customHeight="1" x14ac:dyDescent="0.3">
      <c r="A65" s="3" t="s">
        <v>49</v>
      </c>
      <c r="B65" s="17">
        <f>SUM(B66:B68)</f>
        <v>9513.1</v>
      </c>
      <c r="C65" s="9">
        <f>B65/B93*100</f>
        <v>2.5415845128747687</v>
      </c>
      <c r="D65" s="17">
        <f>SUM(D66:D68)</f>
        <v>173918.09999999998</v>
      </c>
      <c r="E65" s="9">
        <f>D65/D93*100</f>
        <v>14.794189916533382</v>
      </c>
      <c r="F65" s="17">
        <f>SUM(F66:F68)</f>
        <v>21727.5</v>
      </c>
      <c r="G65" s="9">
        <f>F65/F93*100</f>
        <v>4.3728689119460888</v>
      </c>
      <c r="H65" s="9">
        <f t="shared" si="11"/>
        <v>128.39558083064406</v>
      </c>
      <c r="I65" s="10">
        <f t="shared" si="9"/>
        <v>12.492949267500048</v>
      </c>
    </row>
    <row r="66" spans="1:9" ht="15" customHeight="1" x14ac:dyDescent="0.3">
      <c r="A66" s="3" t="s">
        <v>50</v>
      </c>
      <c r="B66" s="31">
        <v>1105.9000000000001</v>
      </c>
      <c r="C66" s="9">
        <f>B66/B93*100</f>
        <v>0.29545976735114809</v>
      </c>
      <c r="D66" s="17">
        <v>11198.5</v>
      </c>
      <c r="E66" s="9">
        <f>D66/D93*100</f>
        <v>0.95259053416693906</v>
      </c>
      <c r="F66" s="17">
        <v>5827</v>
      </c>
      <c r="G66" s="9">
        <f>F66/F93*100</f>
        <v>1.1727399447663034</v>
      </c>
      <c r="H66" s="9">
        <f t="shared" si="11"/>
        <v>426.90116647074774</v>
      </c>
      <c r="I66" s="10">
        <f t="shared" si="9"/>
        <v>52.033754520694728</v>
      </c>
    </row>
    <row r="67" spans="1:9" ht="15" customHeight="1" x14ac:dyDescent="0.3">
      <c r="A67" s="3" t="s">
        <v>51</v>
      </c>
      <c r="B67" s="31">
        <v>1097.2</v>
      </c>
      <c r="C67" s="9">
        <f>B67/B93*100</f>
        <v>0.29313541616572897</v>
      </c>
      <c r="D67" s="17">
        <v>132536.29999999999</v>
      </c>
      <c r="E67" s="9">
        <f>D67/D93*100</f>
        <v>11.274083565969519</v>
      </c>
      <c r="F67" s="17">
        <v>2618.3000000000002</v>
      </c>
      <c r="G67" s="9">
        <f>F67/F93*100</f>
        <v>0.52695812551597954</v>
      </c>
      <c r="H67" s="9">
        <f t="shared" si="11"/>
        <v>138.63470652570177</v>
      </c>
      <c r="I67" s="10">
        <f t="shared" si="9"/>
        <v>1.9755342498621136</v>
      </c>
    </row>
    <row r="68" spans="1:9" ht="15" customHeight="1" x14ac:dyDescent="0.3">
      <c r="A68" s="3" t="s">
        <v>52</v>
      </c>
      <c r="B68" s="31">
        <v>7310</v>
      </c>
      <c r="C68" s="9">
        <f>B68/B93*100</f>
        <v>1.9529893293578917</v>
      </c>
      <c r="D68" s="17">
        <v>30183.3</v>
      </c>
      <c r="E68" s="9">
        <f>D68/D93*100</f>
        <v>2.5675158163969254</v>
      </c>
      <c r="F68" s="17">
        <v>13282.2</v>
      </c>
      <c r="G68" s="9">
        <f>F68/F93*100</f>
        <v>2.6731708416638056</v>
      </c>
      <c r="H68" s="9">
        <f t="shared" si="11"/>
        <v>81.699042407660755</v>
      </c>
      <c r="I68" s="10">
        <f t="shared" si="9"/>
        <v>44.005128663863793</v>
      </c>
    </row>
    <row r="69" spans="1:9" ht="15" customHeight="1" x14ac:dyDescent="0.3">
      <c r="A69" s="3" t="s">
        <v>53</v>
      </c>
      <c r="B69" s="17">
        <f>SUM(B70:B75)</f>
        <v>265738.39999999997</v>
      </c>
      <c r="C69" s="9">
        <f>B69/B93*100</f>
        <v>70.996478741537487</v>
      </c>
      <c r="D69" s="17">
        <f>SUM(D70:D75)</f>
        <v>676339.6</v>
      </c>
      <c r="E69" s="9">
        <f>D69/D93*100</f>
        <v>57.532232070567822</v>
      </c>
      <c r="F69" s="17">
        <f>SUM(F70:F75)</f>
        <v>319315.20000000001</v>
      </c>
      <c r="G69" s="9">
        <f>F69/F93*100</f>
        <v>64.265263430760442</v>
      </c>
      <c r="H69" s="9">
        <f t="shared" si="11"/>
        <v>20.161482119257144</v>
      </c>
      <c r="I69" s="10">
        <f t="shared" si="9"/>
        <v>47.212258457141949</v>
      </c>
    </row>
    <row r="70" spans="1:9" ht="15" customHeight="1" x14ac:dyDescent="0.3">
      <c r="A70" s="3" t="s">
        <v>54</v>
      </c>
      <c r="B70" s="32">
        <v>88027.6</v>
      </c>
      <c r="C70" s="9">
        <f>B70/B93*100</f>
        <v>23.518052460873427</v>
      </c>
      <c r="D70" s="42">
        <v>183437.1</v>
      </c>
      <c r="E70" s="9">
        <f>D70/D93*100</f>
        <v>15.603915263207949</v>
      </c>
      <c r="F70" s="44">
        <v>100903.6</v>
      </c>
      <c r="G70" s="9">
        <f>F70/F93*100</f>
        <v>20.307822600089441</v>
      </c>
      <c r="H70" s="9">
        <f t="shared" si="11"/>
        <v>14.627230550418275</v>
      </c>
      <c r="I70" s="10">
        <f t="shared" ref="I70:I106" si="12">F70/D70*100</f>
        <v>55.007193201375294</v>
      </c>
    </row>
    <row r="71" spans="1:9" ht="15" customHeight="1" x14ac:dyDescent="0.3">
      <c r="A71" s="3" t="s">
        <v>55</v>
      </c>
      <c r="B71" s="32">
        <v>158224.70000000001</v>
      </c>
      <c r="C71" s="9">
        <f>B71/B93*100</f>
        <v>42.272387242250836</v>
      </c>
      <c r="D71" s="42">
        <v>441204.4</v>
      </c>
      <c r="E71" s="9">
        <f>D71/D93*100</f>
        <v>37.530663488217513</v>
      </c>
      <c r="F71" s="44">
        <v>192233.8</v>
      </c>
      <c r="G71" s="9">
        <f>F71/F93*100</f>
        <v>38.68890612565928</v>
      </c>
      <c r="H71" s="9">
        <f t="shared" si="11"/>
        <v>21.494178848182344</v>
      </c>
      <c r="I71" s="10">
        <f t="shared" si="12"/>
        <v>43.570236380235549</v>
      </c>
    </row>
    <row r="72" spans="1:9" ht="26.25" customHeight="1" x14ac:dyDescent="0.3">
      <c r="A72" s="3" t="s">
        <v>56</v>
      </c>
      <c r="B72" s="32">
        <v>18330.900000000001</v>
      </c>
      <c r="C72" s="9">
        <f>B72/B93*100</f>
        <v>4.8974079476780545</v>
      </c>
      <c r="D72" s="42">
        <v>49386.3</v>
      </c>
      <c r="E72" s="9">
        <f>D72/D93*100</f>
        <v>4.2010020893448861</v>
      </c>
      <c r="F72" s="44">
        <v>25748.7</v>
      </c>
      <c r="G72" s="9">
        <f>F72/F93*100</f>
        <v>5.1821741918318374</v>
      </c>
      <c r="H72" s="9">
        <f t="shared" si="11"/>
        <v>40.466098227582933</v>
      </c>
      <c r="I72" s="10">
        <f t="shared" si="12"/>
        <v>52.137333633011586</v>
      </c>
    </row>
    <row r="73" spans="1:9" ht="36.75" customHeight="1" x14ac:dyDescent="0.3">
      <c r="A73" s="3" t="s">
        <v>57</v>
      </c>
      <c r="B73" s="32">
        <v>13.3</v>
      </c>
      <c r="C73" s="9">
        <f>B73/B93*100</f>
        <v>3.5533184788590915E-3</v>
      </c>
      <c r="D73" s="42">
        <v>103.2</v>
      </c>
      <c r="E73" s="9">
        <f>D73/D93*100</f>
        <v>8.7786170581799442E-3</v>
      </c>
      <c r="F73" s="44">
        <v>44.6</v>
      </c>
      <c r="G73" s="9">
        <f>F73/F93*100</f>
        <v>8.9761801161107133E-3</v>
      </c>
      <c r="H73" s="9">
        <f t="shared" si="11"/>
        <v>235.33834586466168</v>
      </c>
      <c r="I73" s="10">
        <f t="shared" si="12"/>
        <v>43.217054263565892</v>
      </c>
    </row>
    <row r="74" spans="1:9" ht="15" customHeight="1" x14ac:dyDescent="0.3">
      <c r="A74" s="3" t="s">
        <v>58</v>
      </c>
      <c r="B74" s="32">
        <v>231.8</v>
      </c>
      <c r="C74" s="9">
        <f>B74/B93*100</f>
        <v>6.1929264917258454E-2</v>
      </c>
      <c r="D74" s="42">
        <v>400</v>
      </c>
      <c r="E74" s="9">
        <f>D74/D93*100</f>
        <v>3.4025647512325369E-2</v>
      </c>
      <c r="F74" s="44">
        <v>185.7</v>
      </c>
      <c r="G74" s="9">
        <f>F74/F93*100</f>
        <v>3.7373915864613444E-2</v>
      </c>
      <c r="H74" s="9">
        <f t="shared" si="11"/>
        <v>-19.887834339948242</v>
      </c>
      <c r="I74" s="10">
        <f t="shared" si="12"/>
        <v>46.424999999999997</v>
      </c>
    </row>
    <row r="75" spans="1:9" ht="26.25" customHeight="1" x14ac:dyDescent="0.3">
      <c r="A75" s="3" t="s">
        <v>59</v>
      </c>
      <c r="B75" s="32">
        <v>910.1</v>
      </c>
      <c r="C75" s="9">
        <f>B75/B93*100</f>
        <v>0.24314850733907212</v>
      </c>
      <c r="D75" s="42">
        <v>1808.6</v>
      </c>
      <c r="E75" s="9">
        <f>D75/D93*100</f>
        <v>0.15384696522697913</v>
      </c>
      <c r="F75" s="44">
        <v>198.8</v>
      </c>
      <c r="G75" s="9">
        <f>F75/F93*100</f>
        <v>4.0010417199166148E-2</v>
      </c>
      <c r="H75" s="9">
        <f t="shared" si="11"/>
        <v>-78.156246566311395</v>
      </c>
      <c r="I75" s="10">
        <f t="shared" si="12"/>
        <v>10.991927457702092</v>
      </c>
    </row>
    <row r="76" spans="1:9" ht="26.25" customHeight="1" x14ac:dyDescent="0.3">
      <c r="A76" s="3" t="s">
        <v>60</v>
      </c>
      <c r="B76" s="17">
        <f>B77</f>
        <v>23761.4</v>
      </c>
      <c r="C76" s="9">
        <f>B76/B93*100</f>
        <v>6.3482572709445435</v>
      </c>
      <c r="D76" s="17">
        <f>D77</f>
        <v>54135.1</v>
      </c>
      <c r="E76" s="9">
        <f>D76/D93*100</f>
        <v>4.6049545766112123</v>
      </c>
      <c r="F76" s="17">
        <f>F77</f>
        <v>28618.1</v>
      </c>
      <c r="G76" s="9">
        <f>F76/F93*100</f>
        <v>5.759668613920808</v>
      </c>
      <c r="H76" s="9">
        <f t="shared" si="11"/>
        <v>20.439452220828727</v>
      </c>
      <c r="I76" s="10">
        <f t="shared" si="12"/>
        <v>52.864223027204162</v>
      </c>
    </row>
    <row r="77" spans="1:9" ht="15" customHeight="1" x14ac:dyDescent="0.3">
      <c r="A77" s="3" t="s">
        <v>61</v>
      </c>
      <c r="B77" s="33">
        <v>23761.4</v>
      </c>
      <c r="C77" s="9">
        <f>B77/B93*100</f>
        <v>6.3482572709445435</v>
      </c>
      <c r="D77" s="17">
        <v>54135.1</v>
      </c>
      <c r="E77" s="9">
        <f>D77/D93*100</f>
        <v>4.6049545766112123</v>
      </c>
      <c r="F77" s="45">
        <v>28618.1</v>
      </c>
      <c r="G77" s="9">
        <f>F77/F93*100</f>
        <v>5.759668613920808</v>
      </c>
      <c r="H77" s="9">
        <f t="shared" si="11"/>
        <v>20.439452220828727</v>
      </c>
      <c r="I77" s="10">
        <f t="shared" si="12"/>
        <v>52.864223027204162</v>
      </c>
    </row>
    <row r="78" spans="1:9" ht="15" customHeight="1" x14ac:dyDescent="0.3">
      <c r="A78" s="3" t="s">
        <v>62</v>
      </c>
      <c r="B78" s="17">
        <f>SUM(B79:B82)</f>
        <v>16409.100000000002</v>
      </c>
      <c r="C78" s="9">
        <f>B78/B93*100</f>
        <v>4.3839667858230618</v>
      </c>
      <c r="D78" s="17">
        <f>SUM(D79:D82)</f>
        <v>30291.599999999999</v>
      </c>
      <c r="E78" s="9">
        <f>D78/D93*100</f>
        <v>2.5767282604608872</v>
      </c>
      <c r="F78" s="17">
        <f>SUM(F79:F82)</f>
        <v>13713.699999999999</v>
      </c>
      <c r="G78" s="9">
        <f>F78/F93*100</f>
        <v>2.7600143779889574</v>
      </c>
      <c r="H78" s="9">
        <f t="shared" si="11"/>
        <v>-16.426251287395417</v>
      </c>
      <c r="I78" s="10">
        <f t="shared" si="12"/>
        <v>45.272286706545707</v>
      </c>
    </row>
    <row r="79" spans="1:9" ht="15" customHeight="1" x14ac:dyDescent="0.3">
      <c r="A79" s="3" t="s">
        <v>63</v>
      </c>
      <c r="B79" s="34">
        <v>1959.2</v>
      </c>
      <c r="C79" s="9">
        <f>B79/B93*100</f>
        <v>0.52343320028426554</v>
      </c>
      <c r="D79" s="17">
        <v>4882.8</v>
      </c>
      <c r="E79" s="9">
        <f>D79/D93*100</f>
        <v>0.41535107918295577</v>
      </c>
      <c r="F79" s="17">
        <v>2393.1999999999998</v>
      </c>
      <c r="G79" s="9">
        <f>F79/F93*100</f>
        <v>0.48165457968332193</v>
      </c>
      <c r="H79" s="9">
        <f t="shared" si="11"/>
        <v>22.151898734177195</v>
      </c>
      <c r="I79" s="10">
        <f t="shared" si="12"/>
        <v>49.012861472925366</v>
      </c>
    </row>
    <row r="80" spans="1:9" ht="26.25" customHeight="1" x14ac:dyDescent="0.3">
      <c r="A80" s="3" t="s">
        <v>64</v>
      </c>
      <c r="B80" s="34">
        <v>8476.5</v>
      </c>
      <c r="C80" s="9">
        <f>B80/B93*100</f>
        <v>2.2646394049660969</v>
      </c>
      <c r="D80" s="17">
        <v>10250.200000000001</v>
      </c>
      <c r="E80" s="9">
        <f>D80/D93*100</f>
        <v>0.87192423032709365</v>
      </c>
      <c r="F80" s="46">
        <v>4916.3999999999996</v>
      </c>
      <c r="G80" s="9">
        <f>F80/F93*100</f>
        <v>0.98947291306831187</v>
      </c>
      <c r="H80" s="9">
        <f t="shared" si="11"/>
        <v>-41.999646080339772</v>
      </c>
      <c r="I80" s="10">
        <f t="shared" si="12"/>
        <v>47.9639421669821</v>
      </c>
    </row>
    <row r="81" spans="1:10" ht="15" customHeight="1" x14ac:dyDescent="0.3">
      <c r="A81" s="3" t="s">
        <v>65</v>
      </c>
      <c r="B81" s="34">
        <v>5877.5</v>
      </c>
      <c r="C81" s="9">
        <f>B81/B93*100</f>
        <v>1.5702728841725047</v>
      </c>
      <c r="D81" s="17">
        <v>13627.1</v>
      </c>
      <c r="E81" s="9">
        <f>D81/D93*100</f>
        <v>1.1591772530380224</v>
      </c>
      <c r="F81" s="46">
        <v>6368.5</v>
      </c>
      <c r="G81" s="9">
        <f>F81/F93*100</f>
        <v>1.2817220419159436</v>
      </c>
      <c r="H81" s="9">
        <f t="shared" si="11"/>
        <v>8.3538919608677134</v>
      </c>
      <c r="I81" s="10">
        <f t="shared" si="12"/>
        <v>46.734081352598864</v>
      </c>
    </row>
    <row r="82" spans="1:10" ht="26.25" customHeight="1" x14ac:dyDescent="0.3">
      <c r="A82" s="3" t="s">
        <v>66</v>
      </c>
      <c r="B82" s="34">
        <v>95.9</v>
      </c>
      <c r="C82" s="9">
        <f>B82/B93*100</f>
        <v>2.5621296400194501E-2</v>
      </c>
      <c r="D82" s="17">
        <v>1531.5</v>
      </c>
      <c r="E82" s="9">
        <f>D82/D93*100</f>
        <v>0.13027569791281574</v>
      </c>
      <c r="F82" s="46">
        <v>35.6</v>
      </c>
      <c r="G82" s="9">
        <f>F82/F93*100</f>
        <v>7.1648433213798522E-3</v>
      </c>
      <c r="H82" s="9">
        <f t="shared" si="11"/>
        <v>-62.877997914494266</v>
      </c>
      <c r="I82" s="10">
        <f t="shared" si="12"/>
        <v>2.3245184459680055</v>
      </c>
    </row>
    <row r="83" spans="1:10" ht="26.25" customHeight="1" x14ac:dyDescent="0.3">
      <c r="A83" s="3" t="s">
        <v>67</v>
      </c>
      <c r="B83" s="17">
        <f>SUM(B84:B85)</f>
        <v>6151.8</v>
      </c>
      <c r="C83" s="9">
        <f>B83/B93*100</f>
        <v>1.6435567382139367</v>
      </c>
      <c r="D83" s="17">
        <f>SUM(D84:D85)</f>
        <v>23844.2</v>
      </c>
      <c r="E83" s="9">
        <f>D83/D93*100</f>
        <v>2.0282858610334711</v>
      </c>
      <c r="F83" s="17">
        <f>SUM(F84:F85)</f>
        <v>7586.8</v>
      </c>
      <c r="G83" s="9">
        <f>F83/F93*100</f>
        <v>1.5269166660293445</v>
      </c>
      <c r="H83" s="9">
        <f t="shared" si="11"/>
        <v>23.326506063266024</v>
      </c>
      <c r="I83" s="10">
        <f t="shared" si="12"/>
        <v>31.818219944472869</v>
      </c>
    </row>
    <row r="84" spans="1:10" ht="15" customHeight="1" x14ac:dyDescent="0.3">
      <c r="A84" s="3" t="s">
        <v>68</v>
      </c>
      <c r="B84" s="35">
        <v>246.8</v>
      </c>
      <c r="C84" s="9">
        <f>B84/B93*100</f>
        <v>6.5936766961084498E-2</v>
      </c>
      <c r="D84" s="17">
        <v>13206.1</v>
      </c>
      <c r="E84" s="9">
        <f>D84/D93*100</f>
        <v>1.1233652590312999</v>
      </c>
      <c r="F84" s="17">
        <v>732.7</v>
      </c>
      <c r="G84" s="9">
        <f>F84/F93*100</f>
        <v>0.14746294105547803</v>
      </c>
      <c r="H84" s="9">
        <f t="shared" si="11"/>
        <v>196.88006482982172</v>
      </c>
      <c r="I84" s="10">
        <f t="shared" si="12"/>
        <v>5.5481936377885983</v>
      </c>
    </row>
    <row r="85" spans="1:10" ht="15" customHeight="1" x14ac:dyDescent="0.3">
      <c r="A85" s="3" t="s">
        <v>69</v>
      </c>
      <c r="B85" s="35">
        <v>5905</v>
      </c>
      <c r="C85" s="9">
        <f>B85/B93*100</f>
        <v>1.5776199712528522</v>
      </c>
      <c r="D85" s="43">
        <v>10638.1</v>
      </c>
      <c r="E85" s="9">
        <f>D85/D93*100</f>
        <v>0.90492060200217128</v>
      </c>
      <c r="F85" s="17">
        <v>6854.1</v>
      </c>
      <c r="G85" s="9">
        <f>F85/F93*100</f>
        <v>1.3794537249738665</v>
      </c>
      <c r="H85" s="9">
        <f t="shared" si="11"/>
        <v>16.072819644369176</v>
      </c>
      <c r="I85" s="10">
        <f t="shared" si="12"/>
        <v>64.429738393134116</v>
      </c>
    </row>
    <row r="86" spans="1:10" ht="26.25" customHeight="1" x14ac:dyDescent="0.3">
      <c r="A86" s="3" t="s">
        <v>70</v>
      </c>
      <c r="B86" s="17">
        <f>B87</f>
        <v>641</v>
      </c>
      <c r="C86" s="9">
        <f>B86/B93*100</f>
        <v>0.1712539206728329</v>
      </c>
      <c r="D86" s="17">
        <f>D87</f>
        <v>1930.1</v>
      </c>
      <c r="E86" s="9">
        <f>D86/D93*100</f>
        <v>0.16418225565884795</v>
      </c>
      <c r="F86" s="17">
        <f>F87</f>
        <v>965</v>
      </c>
      <c r="G86" s="9">
        <f>F86/F93*100</f>
        <v>0.19421555632392018</v>
      </c>
      <c r="H86" s="9">
        <f t="shared" si="11"/>
        <v>50.546021840873635</v>
      </c>
      <c r="I86" s="10">
        <f t="shared" si="12"/>
        <v>49.997409460649713</v>
      </c>
    </row>
    <row r="87" spans="1:10" ht="26.25" customHeight="1" x14ac:dyDescent="0.3">
      <c r="A87" s="3" t="s">
        <v>71</v>
      </c>
      <c r="B87" s="36">
        <v>641</v>
      </c>
      <c r="C87" s="9">
        <f>B87/B93*100</f>
        <v>0.1712539206728329</v>
      </c>
      <c r="D87" s="17">
        <v>1930.1</v>
      </c>
      <c r="E87" s="9">
        <f>D87/D93*100</f>
        <v>0.16418225565884795</v>
      </c>
      <c r="F87" s="17">
        <v>965</v>
      </c>
      <c r="G87" s="9">
        <f>F87/F93*100</f>
        <v>0.19421555632392018</v>
      </c>
      <c r="H87" s="9">
        <f t="shared" si="11"/>
        <v>50.546021840873635</v>
      </c>
      <c r="I87" s="10">
        <f t="shared" si="12"/>
        <v>49.997409460649713</v>
      </c>
    </row>
    <row r="88" spans="1:10" ht="39" customHeight="1" x14ac:dyDescent="0.3">
      <c r="A88" s="3" t="s">
        <v>72</v>
      </c>
      <c r="B88" s="17">
        <f>B89</f>
        <v>40.6</v>
      </c>
      <c r="C88" s="9">
        <f>B88/B93*100</f>
        <v>1.084697219862249E-2</v>
      </c>
      <c r="D88" s="17">
        <f>D89</f>
        <v>1400.9</v>
      </c>
      <c r="E88" s="9">
        <f>D88/D93*100</f>
        <v>0.11916632400004151</v>
      </c>
      <c r="F88" s="17">
        <f>F89</f>
        <v>327.60000000000002</v>
      </c>
      <c r="G88" s="9">
        <f>F88/F93*100</f>
        <v>6.5932659328203358E-2</v>
      </c>
      <c r="H88" s="9">
        <f t="shared" si="11"/>
        <v>706.89655172413791</v>
      </c>
      <c r="I88" s="10">
        <f t="shared" si="12"/>
        <v>23.38496680705261</v>
      </c>
    </row>
    <row r="89" spans="1:10" ht="39" customHeight="1" x14ac:dyDescent="0.3">
      <c r="A89" s="3" t="s">
        <v>73</v>
      </c>
      <c r="B89" s="37">
        <v>40.6</v>
      </c>
      <c r="C89" s="9">
        <f>B89/B93*100</f>
        <v>1.084697219862249E-2</v>
      </c>
      <c r="D89" s="17">
        <v>1400.9</v>
      </c>
      <c r="E89" s="9">
        <f>D89/D93*100</f>
        <v>0.11916632400004151</v>
      </c>
      <c r="F89" s="17">
        <v>327.60000000000002</v>
      </c>
      <c r="G89" s="9">
        <f>F89/F93*100</f>
        <v>6.5932659328203358E-2</v>
      </c>
      <c r="H89" s="9">
        <f t="shared" si="11"/>
        <v>706.89655172413791</v>
      </c>
      <c r="I89" s="10">
        <f t="shared" si="12"/>
        <v>23.38496680705261</v>
      </c>
    </row>
    <row r="90" spans="1:10" ht="90" customHeight="1" x14ac:dyDescent="0.3">
      <c r="A90" s="3" t="s">
        <v>74</v>
      </c>
      <c r="B90" s="17">
        <f>SUM(B91:B92)</f>
        <v>0</v>
      </c>
      <c r="C90" s="9">
        <f>B90/B93*100</f>
        <v>0</v>
      </c>
      <c r="D90" s="17">
        <f>SUM(D91:D92)</f>
        <v>2673</v>
      </c>
      <c r="E90" s="9">
        <f>D90/D93*100</f>
        <v>0.22737638950111422</v>
      </c>
      <c r="F90" s="17">
        <f>SUM(F91:F92)</f>
        <v>0</v>
      </c>
      <c r="G90" s="9">
        <f>F90/F93*100</f>
        <v>0</v>
      </c>
      <c r="H90" s="9" t="e">
        <f t="shared" si="11"/>
        <v>#DIV/0!</v>
      </c>
      <c r="I90" s="10">
        <f t="shared" si="12"/>
        <v>0</v>
      </c>
    </row>
    <row r="91" spans="1:10" ht="70.5" customHeight="1" x14ac:dyDescent="0.3">
      <c r="A91" s="3" t="s">
        <v>75</v>
      </c>
      <c r="B91" s="17">
        <v>0</v>
      </c>
      <c r="C91" s="9"/>
      <c r="D91" s="17">
        <v>0</v>
      </c>
      <c r="E91" s="9"/>
      <c r="F91" s="17">
        <v>0</v>
      </c>
      <c r="G91" s="9"/>
      <c r="H91" s="9"/>
      <c r="I91" s="10"/>
    </row>
    <row r="92" spans="1:10" ht="26.25" customHeight="1" x14ac:dyDescent="0.3">
      <c r="A92" s="3" t="s">
        <v>76</v>
      </c>
      <c r="B92" s="17">
        <v>0</v>
      </c>
      <c r="C92" s="9">
        <f>B92/B93*100</f>
        <v>0</v>
      </c>
      <c r="D92" s="17">
        <v>2673</v>
      </c>
      <c r="E92" s="9">
        <f t="shared" ref="E92:G92" si="13">D92/D93*100</f>
        <v>0.22737638950111422</v>
      </c>
      <c r="F92" s="17">
        <v>0</v>
      </c>
      <c r="G92" s="9">
        <f t="shared" si="13"/>
        <v>0</v>
      </c>
      <c r="H92" s="9" t="e">
        <f t="shared" si="11"/>
        <v>#DIV/0!</v>
      </c>
      <c r="I92" s="10">
        <f t="shared" si="12"/>
        <v>0</v>
      </c>
    </row>
    <row r="93" spans="1:10" s="14" customFormat="1" ht="15" customHeight="1" x14ac:dyDescent="0.3">
      <c r="A93" s="12" t="s">
        <v>77</v>
      </c>
      <c r="B93" s="16">
        <f>B45+B54+B56+B60+B65+B69+B76+B78+B83+B86+B88+B90</f>
        <v>374297.99999999994</v>
      </c>
      <c r="C93" s="13">
        <f>C45+C54+C56+C60+C65+C69+C76+C78+C83+C86+C88+C90</f>
        <v>100</v>
      </c>
      <c r="D93" s="16">
        <f>D45+D54+D56+D60+D65+D69+D76+D78+D83+D86+D88+D90</f>
        <v>1175583.8</v>
      </c>
      <c r="E93" s="13"/>
      <c r="F93" s="16">
        <f>F45+F54+F56+F60+F65+F69+F76+F78+F83+F86+F88+F90</f>
        <v>496870.6</v>
      </c>
      <c r="G93" s="13"/>
      <c r="H93" s="9">
        <f t="shared" si="11"/>
        <v>32.747329667804792</v>
      </c>
      <c r="I93" s="10">
        <f t="shared" si="12"/>
        <v>42.265859737094026</v>
      </c>
    </row>
    <row r="94" spans="1:10" ht="115.5" customHeight="1" x14ac:dyDescent="0.3">
      <c r="A94" s="3" t="s">
        <v>78</v>
      </c>
      <c r="B94" s="38">
        <v>83224</v>
      </c>
      <c r="C94" s="9">
        <f>B94/B93*100</f>
        <v>22.234690006358573</v>
      </c>
      <c r="D94" s="17">
        <v>244213.3</v>
      </c>
      <c r="E94" s="9">
        <f t="shared" ref="E94:G94" si="14">D94/D93*100</f>
        <v>20.773789159054417</v>
      </c>
      <c r="F94" s="17">
        <v>125550.9</v>
      </c>
      <c r="G94" s="9">
        <f t="shared" si="14"/>
        <v>25.26832942017499</v>
      </c>
      <c r="H94" s="9">
        <f t="shared" si="11"/>
        <v>50.859007017206551</v>
      </c>
      <c r="I94" s="10">
        <f t="shared" si="12"/>
        <v>51.410344973021537</v>
      </c>
      <c r="J94" s="18"/>
    </row>
    <row r="95" spans="1:10" ht="51.75" customHeight="1" x14ac:dyDescent="0.3">
      <c r="A95" s="3" t="s">
        <v>79</v>
      </c>
      <c r="B95" s="38">
        <v>37021.1</v>
      </c>
      <c r="C95" s="9">
        <f>B95/B93*100</f>
        <v>9.890808927645887</v>
      </c>
      <c r="D95" s="17">
        <v>422040.1</v>
      </c>
      <c r="E95" s="9">
        <f t="shared" ref="E95:G95" si="15">D95/D93*100</f>
        <v>35.900469196666371</v>
      </c>
      <c r="F95" s="17">
        <v>104269.7</v>
      </c>
      <c r="G95" s="9">
        <f t="shared" si="15"/>
        <v>20.985282687283167</v>
      </c>
      <c r="H95" s="9">
        <f t="shared" si="11"/>
        <v>181.64938372981896</v>
      </c>
      <c r="I95" s="10">
        <f t="shared" si="12"/>
        <v>24.706112049542213</v>
      </c>
    </row>
    <row r="96" spans="1:10" ht="26.25" customHeight="1" x14ac:dyDescent="0.3">
      <c r="A96" s="3" t="s">
        <v>80</v>
      </c>
      <c r="B96" s="38">
        <v>7494.2</v>
      </c>
      <c r="C96" s="9">
        <f>B96/B93*100</f>
        <v>2.0022014544560753</v>
      </c>
      <c r="D96" s="17">
        <v>11113.8</v>
      </c>
      <c r="E96" s="9">
        <f t="shared" ref="E96:G96" si="16">D96/D93*100</f>
        <v>0.94538560330620414</v>
      </c>
      <c r="F96" s="17">
        <v>5089.2</v>
      </c>
      <c r="G96" s="9">
        <f t="shared" si="16"/>
        <v>1.0242505795271444</v>
      </c>
      <c r="H96" s="9">
        <f t="shared" si="11"/>
        <v>-32.091484081022656</v>
      </c>
      <c r="I96" s="10">
        <f t="shared" si="12"/>
        <v>45.791718404146195</v>
      </c>
    </row>
    <row r="97" spans="1:10" ht="51.75" customHeight="1" x14ac:dyDescent="0.3">
      <c r="A97" s="3" t="s">
        <v>81</v>
      </c>
      <c r="B97" s="38">
        <v>0</v>
      </c>
      <c r="C97" s="9">
        <f>B97/B93*100</f>
        <v>0</v>
      </c>
      <c r="D97" s="17">
        <v>16333.4</v>
      </c>
      <c r="E97" s="9">
        <f t="shared" ref="E97:G97" si="17">D97/D93*100</f>
        <v>1.3893862776945378</v>
      </c>
      <c r="F97" s="17">
        <v>8532.9</v>
      </c>
      <c r="G97" s="9">
        <f t="shared" si="17"/>
        <v>1.7173284150843298</v>
      </c>
      <c r="H97" s="9" t="e">
        <f t="shared" si="11"/>
        <v>#DIV/0!</v>
      </c>
      <c r="I97" s="10">
        <f t="shared" si="12"/>
        <v>52.242031665176881</v>
      </c>
    </row>
    <row r="98" spans="1:10" ht="15" customHeight="1" x14ac:dyDescent="0.3">
      <c r="A98" s="3" t="s">
        <v>82</v>
      </c>
      <c r="B98" s="38">
        <v>0</v>
      </c>
      <c r="C98" s="9">
        <f>B98/B93*100</f>
        <v>0</v>
      </c>
      <c r="D98" s="17">
        <v>22907.3</v>
      </c>
      <c r="E98" s="9">
        <f t="shared" ref="E98:G98" si="18">D98/D93*100</f>
        <v>1.9485892881477271</v>
      </c>
      <c r="F98" s="17">
        <v>0</v>
      </c>
      <c r="G98" s="9">
        <f t="shared" si="18"/>
        <v>0</v>
      </c>
      <c r="H98" s="9" t="e">
        <f t="shared" si="11"/>
        <v>#DIV/0!</v>
      </c>
      <c r="I98" s="10">
        <f t="shared" si="12"/>
        <v>0</v>
      </c>
      <c r="J98" s="18"/>
    </row>
    <row r="99" spans="1:10" ht="51.75" customHeight="1" x14ac:dyDescent="0.3">
      <c r="A99" s="3" t="s">
        <v>83</v>
      </c>
      <c r="B99" s="38">
        <v>143582.5</v>
      </c>
      <c r="C99" s="9">
        <f>B99/B93*100</f>
        <v>38.360477480510184</v>
      </c>
      <c r="D99" s="17">
        <v>432824.5</v>
      </c>
      <c r="E99" s="9">
        <f t="shared" ref="E99:G99" si="19">D99/D93*100</f>
        <v>36.817834679246175</v>
      </c>
      <c r="F99" s="17">
        <v>250382.7</v>
      </c>
      <c r="G99" s="9">
        <f t="shared" si="19"/>
        <v>50.391933030450986</v>
      </c>
      <c r="H99" s="9">
        <f t="shared" si="11"/>
        <v>74.382463043894631</v>
      </c>
      <c r="I99" s="10">
        <f t="shared" si="12"/>
        <v>57.848550625022391</v>
      </c>
    </row>
    <row r="100" spans="1:10" ht="42" customHeight="1" x14ac:dyDescent="0.3">
      <c r="A100" s="3" t="s">
        <v>84</v>
      </c>
      <c r="B100" s="38">
        <v>0</v>
      </c>
      <c r="C100" s="9">
        <f>B100/B93*100</f>
        <v>0</v>
      </c>
      <c r="D100" s="17">
        <v>1400.9</v>
      </c>
      <c r="E100" s="9">
        <f t="shared" ref="E100:G100" si="20">D100/D93*100</f>
        <v>0.11916632400004151</v>
      </c>
      <c r="F100" s="17">
        <v>327.60000000000002</v>
      </c>
      <c r="G100" s="9">
        <f t="shared" si="20"/>
        <v>6.5932659328203358E-2</v>
      </c>
      <c r="H100" s="9" t="e">
        <f t="shared" si="11"/>
        <v>#DIV/0!</v>
      </c>
      <c r="I100" s="10">
        <f t="shared" si="12"/>
        <v>23.38496680705261</v>
      </c>
    </row>
    <row r="101" spans="1:10" ht="15" customHeight="1" x14ac:dyDescent="0.3">
      <c r="A101" s="3" t="s">
        <v>85</v>
      </c>
      <c r="B101" s="17">
        <f>SUM(B102:B106)</f>
        <v>1422.9</v>
      </c>
      <c r="C101" s="9">
        <f>B101/B93*100</f>
        <v>0.38015164387733846</v>
      </c>
      <c r="D101" s="17">
        <f>SUM(D102:D106)</f>
        <v>24750.54</v>
      </c>
      <c r="E101" s="9">
        <f t="shared" ref="E101:G101" si="21">D101/D93*100</f>
        <v>2.1053828744492735</v>
      </c>
      <c r="F101" s="17">
        <f>SUM(F102:F106)</f>
        <v>2717.6</v>
      </c>
      <c r="G101" s="9">
        <f t="shared" si="21"/>
        <v>0.54694320815117659</v>
      </c>
      <c r="H101" s="9">
        <f t="shared" si="11"/>
        <v>90.99023121793519</v>
      </c>
      <c r="I101" s="10">
        <f t="shared" si="12"/>
        <v>10.979962457384767</v>
      </c>
    </row>
    <row r="102" spans="1:10" ht="77.25" customHeight="1" x14ac:dyDescent="0.3">
      <c r="A102" s="3" t="s">
        <v>86</v>
      </c>
      <c r="B102" s="39">
        <v>1097.2</v>
      </c>
      <c r="C102" s="9">
        <f>B102/B93*100</f>
        <v>0.29313541616572897</v>
      </c>
      <c r="D102" s="17">
        <v>1159.5</v>
      </c>
      <c r="E102" s="9">
        <f t="shared" ref="E102:G102" si="22">D102/D93*100</f>
        <v>9.863184572635314E-2</v>
      </c>
      <c r="F102" s="17">
        <v>1159.5</v>
      </c>
      <c r="G102" s="9">
        <f t="shared" si="22"/>
        <v>0.23336055705449268</v>
      </c>
      <c r="H102" s="9">
        <f t="shared" si="11"/>
        <v>5.6780896828290111</v>
      </c>
      <c r="I102" s="10">
        <f t="shared" si="12"/>
        <v>100</v>
      </c>
    </row>
    <row r="103" spans="1:10" ht="15" customHeight="1" x14ac:dyDescent="0.3">
      <c r="A103" s="3" t="s">
        <v>87</v>
      </c>
      <c r="B103" s="39">
        <v>137.69999999999999</v>
      </c>
      <c r="C103" s="9">
        <f>B103/B93*100</f>
        <v>3.6788868762323075E-2</v>
      </c>
      <c r="D103" s="17">
        <v>1373.7</v>
      </c>
      <c r="E103" s="9">
        <f>D103/D93*100</f>
        <v>0.11685257996920338</v>
      </c>
      <c r="F103" s="17">
        <v>1373.7</v>
      </c>
      <c r="G103" s="9">
        <f>F103/F93*100</f>
        <v>0.2764703727690872</v>
      </c>
      <c r="H103" s="9">
        <f t="shared" si="11"/>
        <v>897.60348583877999</v>
      </c>
      <c r="I103" s="10">
        <f t="shared" si="12"/>
        <v>100</v>
      </c>
    </row>
    <row r="104" spans="1:10" ht="26.25" customHeight="1" x14ac:dyDescent="0.3">
      <c r="A104" s="3" t="s">
        <v>88</v>
      </c>
      <c r="B104" s="39">
        <v>188</v>
      </c>
      <c r="C104" s="9">
        <f>B104/B93*100</f>
        <v>5.0227358949286406E-2</v>
      </c>
      <c r="D104" s="17">
        <v>460.44</v>
      </c>
      <c r="E104" s="9">
        <f>D104/D93*100</f>
        <v>3.9166922851437726E-2</v>
      </c>
      <c r="F104" s="17">
        <v>184.4</v>
      </c>
      <c r="G104" s="9">
        <f>F104/F93*100</f>
        <v>3.7112278327596768E-2</v>
      </c>
      <c r="H104" s="9">
        <f t="shared" si="11"/>
        <v>-1.9148936170212778</v>
      </c>
      <c r="I104" s="10">
        <f t="shared" si="12"/>
        <v>40.048649118234735</v>
      </c>
    </row>
    <row r="105" spans="1:10" ht="15" customHeight="1" x14ac:dyDescent="0.3">
      <c r="A105" s="3" t="s">
        <v>89</v>
      </c>
      <c r="B105" s="39">
        <v>0</v>
      </c>
      <c r="C105" s="9">
        <f>B105/B93*100</f>
        <v>0</v>
      </c>
      <c r="D105" s="17">
        <v>21756.9</v>
      </c>
      <c r="E105" s="9">
        <f>D105/D93*100</f>
        <v>1.8507315259022792</v>
      </c>
      <c r="F105" s="17">
        <v>0</v>
      </c>
      <c r="G105" s="9">
        <f>F105/F93*100</f>
        <v>0</v>
      </c>
      <c r="H105" s="9" t="e">
        <f t="shared" si="11"/>
        <v>#DIV/0!</v>
      </c>
      <c r="I105" s="10">
        <f t="shared" si="12"/>
        <v>0</v>
      </c>
    </row>
    <row r="106" spans="1:10" ht="15" customHeight="1" x14ac:dyDescent="0.3">
      <c r="A106" s="3" t="s">
        <v>90</v>
      </c>
      <c r="B106" s="39">
        <v>0</v>
      </c>
      <c r="C106" s="9">
        <f>B106/B93*100</f>
        <v>0</v>
      </c>
      <c r="D106" s="17">
        <v>0</v>
      </c>
      <c r="E106" s="9">
        <f>D106/D93*100</f>
        <v>0</v>
      </c>
      <c r="F106" s="17">
        <v>0</v>
      </c>
      <c r="G106" s="9">
        <f>F106/F93*100</f>
        <v>0</v>
      </c>
      <c r="H106" s="9" t="e">
        <f t="shared" si="11"/>
        <v>#DIV/0!</v>
      </c>
      <c r="I106" s="10" t="e">
        <f t="shared" si="12"/>
        <v>#DIV/0!</v>
      </c>
    </row>
    <row r="107" spans="1:10" ht="26.25" customHeight="1" x14ac:dyDescent="0.3">
      <c r="A107" s="3" t="s">
        <v>91</v>
      </c>
      <c r="B107" s="17">
        <f>B44-B93</f>
        <v>16791.000000000058</v>
      </c>
      <c r="C107" s="9"/>
      <c r="D107" s="17">
        <f>D44-D93</f>
        <v>-81291.800000000047</v>
      </c>
      <c r="E107" s="9"/>
      <c r="F107" s="17">
        <f>F44-F93</f>
        <v>-26728</v>
      </c>
      <c r="G107" s="9"/>
      <c r="H107" s="9"/>
      <c r="I107" s="9"/>
    </row>
    <row r="108" spans="1:10" x14ac:dyDescent="0.3">
      <c r="A108" s="51" t="s">
        <v>92</v>
      </c>
      <c r="B108" s="52"/>
      <c r="C108" s="52"/>
      <c r="D108" s="52"/>
      <c r="E108" s="52"/>
      <c r="F108" s="52"/>
      <c r="G108" s="52"/>
      <c r="H108" s="52"/>
      <c r="I108" s="53"/>
    </row>
    <row r="109" spans="1:10" ht="64.5" customHeight="1" x14ac:dyDescent="0.3">
      <c r="A109" s="3" t="s">
        <v>93</v>
      </c>
      <c r="B109" s="7"/>
      <c r="C109" s="8"/>
      <c r="D109" s="8"/>
      <c r="E109" s="8"/>
      <c r="F109" s="8"/>
      <c r="G109" s="8"/>
      <c r="H109" s="8"/>
      <c r="I109" s="8"/>
    </row>
    <row r="110" spans="1:10" ht="39" customHeight="1" x14ac:dyDescent="0.3">
      <c r="A110" s="3" t="s">
        <v>94</v>
      </c>
      <c r="B110" s="8"/>
      <c r="C110" s="8"/>
      <c r="D110" s="8">
        <v>11200</v>
      </c>
      <c r="E110" s="8"/>
      <c r="F110" s="8"/>
      <c r="G110" s="8"/>
      <c r="H110" s="8"/>
      <c r="I110" s="8"/>
    </row>
    <row r="111" spans="1:10" ht="39" customHeight="1" x14ac:dyDescent="0.3">
      <c r="A111" s="3" t="s">
        <v>95</v>
      </c>
      <c r="B111" s="40">
        <v>-14779</v>
      </c>
      <c r="C111" s="8"/>
      <c r="D111" s="21">
        <v>-35469.199999999997</v>
      </c>
      <c r="E111" s="21"/>
      <c r="F111" s="21">
        <v>-20469.3</v>
      </c>
      <c r="G111" s="8"/>
      <c r="H111" s="8"/>
      <c r="I111" s="8"/>
    </row>
    <row r="112" spans="1:10" ht="39" customHeight="1" x14ac:dyDescent="0.3">
      <c r="A112" s="3" t="s">
        <v>96</v>
      </c>
      <c r="B112" s="8"/>
      <c r="C112" s="8"/>
      <c r="D112" s="21"/>
      <c r="E112" s="21"/>
      <c r="F112" s="21"/>
      <c r="G112" s="8"/>
      <c r="H112" s="8"/>
      <c r="I112" s="8"/>
    </row>
    <row r="113" spans="1:9" ht="51.75" customHeight="1" x14ac:dyDescent="0.3">
      <c r="A113" s="3" t="s">
        <v>97</v>
      </c>
      <c r="B113" s="8"/>
      <c r="C113" s="8"/>
      <c r="D113" s="21"/>
      <c r="E113" s="21"/>
      <c r="F113" s="21"/>
      <c r="G113" s="8"/>
      <c r="H113" s="8"/>
      <c r="I113" s="8"/>
    </row>
    <row r="114" spans="1:9" ht="51.75" customHeight="1" x14ac:dyDescent="0.3">
      <c r="A114" s="3" t="s">
        <v>98</v>
      </c>
      <c r="B114" s="8"/>
      <c r="C114" s="8"/>
      <c r="D114" s="21"/>
      <c r="E114" s="21"/>
      <c r="F114" s="21"/>
      <c r="G114" s="8"/>
      <c r="H114" s="8"/>
      <c r="I114" s="8"/>
    </row>
    <row r="115" spans="1:9" ht="39" customHeight="1" x14ac:dyDescent="0.3">
      <c r="A115" s="3" t="s">
        <v>99</v>
      </c>
      <c r="B115" s="8"/>
      <c r="C115" s="8"/>
      <c r="D115" s="21"/>
      <c r="E115" s="21"/>
      <c r="F115" s="21"/>
      <c r="G115" s="8"/>
      <c r="H115" s="8"/>
      <c r="I115" s="8"/>
    </row>
    <row r="116" spans="1:9" ht="39" customHeight="1" x14ac:dyDescent="0.3">
      <c r="A116" s="3" t="s">
        <v>100</v>
      </c>
      <c r="B116" s="41">
        <v>1245</v>
      </c>
      <c r="C116" s="8"/>
      <c r="D116" s="21">
        <v>84434.9</v>
      </c>
      <c r="E116" s="21"/>
      <c r="F116" s="21">
        <v>47197.3</v>
      </c>
      <c r="G116" s="8"/>
      <c r="H116" s="8"/>
      <c r="I116" s="8"/>
    </row>
    <row r="117" spans="1:9" ht="39" customHeight="1" x14ac:dyDescent="0.3">
      <c r="A117" s="3" t="s">
        <v>101</v>
      </c>
      <c r="B117" s="7">
        <f t="shared" ref="B117" si="23">SUM(B109:B116)</f>
        <v>-13534</v>
      </c>
      <c r="C117" s="7"/>
      <c r="D117" s="22">
        <f t="shared" ref="D117:F117" si="24">SUM(D109:D116)</f>
        <v>60165.7</v>
      </c>
      <c r="E117" s="22"/>
      <c r="F117" s="22">
        <f t="shared" si="24"/>
        <v>26728.000000000004</v>
      </c>
      <c r="G117" s="8"/>
      <c r="H117" s="8"/>
      <c r="I117" s="8"/>
    </row>
    <row r="118" spans="1:9" x14ac:dyDescent="0.3">
      <c r="A118" s="1"/>
      <c r="B118" s="1"/>
      <c r="C118" s="1"/>
      <c r="D118" s="1"/>
      <c r="E118" s="1"/>
      <c r="F118" s="1"/>
      <c r="G118" s="1"/>
      <c r="H118" s="1"/>
      <c r="I118" s="1"/>
    </row>
    <row r="119" spans="1:9" x14ac:dyDescent="0.3">
      <c r="A119" s="1"/>
      <c r="B119" s="1"/>
      <c r="C119" s="1"/>
      <c r="D119" s="6"/>
      <c r="E119" s="1"/>
      <c r="F119" s="1"/>
      <c r="G119" s="1"/>
      <c r="H119" s="1"/>
      <c r="I119" s="1"/>
    </row>
  </sheetData>
  <autoFilter ref="A6:I117" xr:uid="{00000000-0009-0000-0000-000000000000}"/>
  <mergeCells count="3">
    <mergeCell ref="A2:I2"/>
    <mergeCell ref="A7:I7"/>
    <mergeCell ref="A108:I108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Информация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2023-12-15T14:47:19Z</cp:lastPrinted>
  <dcterms:created xsi:type="dcterms:W3CDTF">2023-12-15T14:38:03Z</dcterms:created>
  <dcterms:modified xsi:type="dcterms:W3CDTF">2026-07-09T13:23:09Z</dcterms:modified>
</cp:coreProperties>
</file>