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0.254\save\14 ИНФОРМАЦИЯ НА САЙТ\2026 год\Исполнение консолидация 2026\"/>
    </mc:Choice>
  </mc:AlternateContent>
  <xr:revisionPtr revIDLastSave="0" documentId="13_ncr:1_{40CFBDCB-8F7B-4BD0-B638-5CD8FC61FC6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Информация" sheetId="1" r:id="rId1"/>
  </sheets>
  <definedNames>
    <definedName name="_xlnm._FilterDatabase" localSheetId="0" hidden="1">Информация!$A$6:$I$115</definedName>
  </definedNames>
  <calcPr calcId="191029"/>
</workbook>
</file>

<file path=xl/calcChain.xml><?xml version="1.0" encoding="utf-8"?>
<calcChain xmlns="http://schemas.openxmlformats.org/spreadsheetml/2006/main">
  <c r="F76" i="1" l="1"/>
  <c r="F26" i="1"/>
  <c r="D26" i="1"/>
  <c r="B115" i="1" l="1"/>
  <c r="B35" i="1"/>
  <c r="B34" i="1" s="1"/>
  <c r="B33" i="1" s="1"/>
  <c r="B26" i="1"/>
  <c r="B20" i="1"/>
  <c r="B15" i="1"/>
  <c r="B12" i="1"/>
  <c r="B11" i="1" s="1"/>
  <c r="B9" i="1"/>
  <c r="B8" i="1" l="1"/>
  <c r="B44" i="1"/>
  <c r="I26" i="1"/>
  <c r="I27" i="1"/>
  <c r="I28" i="1"/>
  <c r="H26" i="1"/>
  <c r="H27" i="1"/>
  <c r="H28" i="1"/>
  <c r="I14" i="1" l="1"/>
  <c r="I13" i="1"/>
  <c r="H14" i="1"/>
  <c r="D115" i="1" l="1"/>
  <c r="C11" i="1"/>
  <c r="I43" i="1"/>
  <c r="H43" i="1"/>
  <c r="I39" i="1"/>
  <c r="H39" i="1"/>
  <c r="I38" i="1"/>
  <c r="I36" i="1"/>
  <c r="H36" i="1"/>
  <c r="F35" i="1"/>
  <c r="D35" i="1"/>
  <c r="D34" i="1" s="1"/>
  <c r="D33" i="1" s="1"/>
  <c r="F34" i="1"/>
  <c r="F33" i="1" s="1"/>
  <c r="I32" i="1"/>
  <c r="H32" i="1"/>
  <c r="I31" i="1"/>
  <c r="H31" i="1"/>
  <c r="I30" i="1"/>
  <c r="H30" i="1"/>
  <c r="I29" i="1"/>
  <c r="H29" i="1"/>
  <c r="I25" i="1"/>
  <c r="H25" i="1"/>
  <c r="I23" i="1"/>
  <c r="H23" i="1"/>
  <c r="F20" i="1"/>
  <c r="D20" i="1"/>
  <c r="I19" i="1"/>
  <c r="H19" i="1"/>
  <c r="I18" i="1"/>
  <c r="H17" i="1"/>
  <c r="I16" i="1"/>
  <c r="H16" i="1"/>
  <c r="F15" i="1"/>
  <c r="D15" i="1"/>
  <c r="H13" i="1"/>
  <c r="F12" i="1"/>
  <c r="D12" i="1"/>
  <c r="D11" i="1" s="1"/>
  <c r="I10" i="1"/>
  <c r="H10" i="1"/>
  <c r="F9" i="1"/>
  <c r="D9" i="1"/>
  <c r="D8" i="1" l="1"/>
  <c r="I34" i="1"/>
  <c r="I12" i="1"/>
  <c r="H15" i="1"/>
  <c r="I15" i="1"/>
  <c r="H9" i="1"/>
  <c r="I9" i="1"/>
  <c r="F11" i="1"/>
  <c r="I11" i="1" s="1"/>
  <c r="H33" i="1"/>
  <c r="H34" i="1"/>
  <c r="H35" i="1"/>
  <c r="H11" i="1"/>
  <c r="H12" i="1"/>
  <c r="I33" i="1"/>
  <c r="I35" i="1"/>
  <c r="D56" i="1"/>
  <c r="F56" i="1"/>
  <c r="I57" i="1"/>
  <c r="H57" i="1"/>
  <c r="F8" i="1" l="1"/>
  <c r="C26" i="1"/>
  <c r="C33" i="1"/>
  <c r="C8" i="1"/>
  <c r="F44" i="1"/>
  <c r="G8" i="1" s="1"/>
  <c r="C41" i="1"/>
  <c r="C37" i="1"/>
  <c r="C32" i="1"/>
  <c r="C27" i="1"/>
  <c r="C22" i="1"/>
  <c r="C18" i="1"/>
  <c r="C13" i="1"/>
  <c r="C40" i="1"/>
  <c r="C36" i="1"/>
  <c r="C31" i="1"/>
  <c r="C25" i="1"/>
  <c r="C21" i="1"/>
  <c r="C17" i="1"/>
  <c r="C12" i="1"/>
  <c r="C43" i="1"/>
  <c r="C39" i="1"/>
  <c r="C35" i="1"/>
  <c r="C30" i="1"/>
  <c r="C24" i="1"/>
  <c r="C20" i="1"/>
  <c r="C16" i="1"/>
  <c r="C10" i="1"/>
  <c r="C42" i="1"/>
  <c r="C38" i="1"/>
  <c r="C34" i="1"/>
  <c r="C29" i="1"/>
  <c r="C23" i="1"/>
  <c r="C19" i="1"/>
  <c r="C15" i="1"/>
  <c r="C9" i="1"/>
  <c r="D44" i="1"/>
  <c r="I8" i="1"/>
  <c r="I44" i="1" s="1"/>
  <c r="F88" i="1"/>
  <c r="D88" i="1"/>
  <c r="B88" i="1"/>
  <c r="H51" i="1"/>
  <c r="I51" i="1"/>
  <c r="B45" i="1"/>
  <c r="I48" i="1"/>
  <c r="H48" i="1"/>
  <c r="F99" i="1"/>
  <c r="H46" i="1"/>
  <c r="H49" i="1"/>
  <c r="H52" i="1"/>
  <c r="H55" i="1"/>
  <c r="D99" i="1"/>
  <c r="I46" i="1"/>
  <c r="I47" i="1"/>
  <c r="I49" i="1"/>
  <c r="I50" i="1"/>
  <c r="I52" i="1"/>
  <c r="I53" i="1"/>
  <c r="I55" i="1"/>
  <c r="I58" i="1"/>
  <c r="I60" i="1"/>
  <c r="I61" i="1"/>
  <c r="I62" i="1"/>
  <c r="I64" i="1"/>
  <c r="I65" i="1"/>
  <c r="I66" i="1"/>
  <c r="I68" i="1"/>
  <c r="I69" i="1"/>
  <c r="I70" i="1"/>
  <c r="I71" i="1"/>
  <c r="I72" i="1"/>
  <c r="I73" i="1"/>
  <c r="I75" i="1"/>
  <c r="I77" i="1"/>
  <c r="I78" i="1"/>
  <c r="I79" i="1"/>
  <c r="I80" i="1"/>
  <c r="I82" i="1"/>
  <c r="I83" i="1"/>
  <c r="I85" i="1"/>
  <c r="I87" i="1"/>
  <c r="I90" i="1"/>
  <c r="I92" i="1"/>
  <c r="I93" i="1"/>
  <c r="I94" i="1"/>
  <c r="I95" i="1"/>
  <c r="I96" i="1"/>
  <c r="I97" i="1"/>
  <c r="I98" i="1"/>
  <c r="I100" i="1"/>
  <c r="I101" i="1"/>
  <c r="I102" i="1"/>
  <c r="I103" i="1"/>
  <c r="I104" i="1"/>
  <c r="H60" i="1"/>
  <c r="H61" i="1"/>
  <c r="H62" i="1"/>
  <c r="H64" i="1"/>
  <c r="H65" i="1"/>
  <c r="H66" i="1"/>
  <c r="H68" i="1"/>
  <c r="H69" i="1"/>
  <c r="H70" i="1"/>
  <c r="H71" i="1"/>
  <c r="H72" i="1"/>
  <c r="H73" i="1"/>
  <c r="H75" i="1"/>
  <c r="H77" i="1"/>
  <c r="H78" i="1"/>
  <c r="H79" i="1"/>
  <c r="H80" i="1"/>
  <c r="H82" i="1"/>
  <c r="H83" i="1"/>
  <c r="H85" i="1"/>
  <c r="H87" i="1"/>
  <c r="H90" i="1"/>
  <c r="H92" i="1"/>
  <c r="H93" i="1"/>
  <c r="H94" i="1"/>
  <c r="H95" i="1"/>
  <c r="H96" i="1"/>
  <c r="H97" i="1"/>
  <c r="H98" i="1"/>
  <c r="H100" i="1"/>
  <c r="H101" i="1"/>
  <c r="H102" i="1"/>
  <c r="H103" i="1"/>
  <c r="H104" i="1"/>
  <c r="H53" i="1"/>
  <c r="H58" i="1"/>
  <c r="H50" i="1"/>
  <c r="H47" i="1"/>
  <c r="F86" i="1"/>
  <c r="D86" i="1"/>
  <c r="F84" i="1"/>
  <c r="D84" i="1"/>
  <c r="F81" i="1"/>
  <c r="D81" i="1"/>
  <c r="D76" i="1"/>
  <c r="F74" i="1"/>
  <c r="D74" i="1"/>
  <c r="F67" i="1"/>
  <c r="D67" i="1"/>
  <c r="F63" i="1"/>
  <c r="D63" i="1"/>
  <c r="F59" i="1"/>
  <c r="D59" i="1"/>
  <c r="F54" i="1"/>
  <c r="F45" i="1"/>
  <c r="D54" i="1"/>
  <c r="D45" i="1"/>
  <c r="E28" i="1" l="1"/>
  <c r="E14" i="1"/>
  <c r="C28" i="1"/>
  <c r="C14" i="1"/>
  <c r="G28" i="1"/>
  <c r="G14" i="1"/>
  <c r="E9" i="1"/>
  <c r="E8" i="1"/>
  <c r="H8" i="1"/>
  <c r="H44" i="1" s="1"/>
  <c r="C44" i="1"/>
  <c r="G42" i="1"/>
  <c r="G40" i="1"/>
  <c r="G38" i="1"/>
  <c r="G36" i="1"/>
  <c r="G34" i="1"/>
  <c r="G32" i="1"/>
  <c r="G30" i="1"/>
  <c r="G27" i="1"/>
  <c r="G25" i="1"/>
  <c r="G23" i="1"/>
  <c r="G21" i="1"/>
  <c r="G19" i="1"/>
  <c r="G17" i="1"/>
  <c r="G15" i="1"/>
  <c r="G12" i="1"/>
  <c r="G10" i="1"/>
  <c r="G43" i="1"/>
  <c r="G41" i="1"/>
  <c r="G39" i="1"/>
  <c r="G37" i="1"/>
  <c r="G35" i="1"/>
  <c r="G33" i="1"/>
  <c r="G44" i="1" s="1"/>
  <c r="G31" i="1"/>
  <c r="G29" i="1"/>
  <c r="G26" i="1"/>
  <c r="G24" i="1"/>
  <c r="G22" i="1"/>
  <c r="G20" i="1"/>
  <c r="G18" i="1"/>
  <c r="G16" i="1"/>
  <c r="G13" i="1"/>
  <c r="G11" i="1"/>
  <c r="G9" i="1"/>
  <c r="E42" i="1"/>
  <c r="E40" i="1"/>
  <c r="E38" i="1"/>
  <c r="E36" i="1"/>
  <c r="E34" i="1"/>
  <c r="E32" i="1"/>
  <c r="E30" i="1"/>
  <c r="E27" i="1"/>
  <c r="E25" i="1"/>
  <c r="E23" i="1"/>
  <c r="E21" i="1"/>
  <c r="E19" i="1"/>
  <c r="E17" i="1"/>
  <c r="E15" i="1"/>
  <c r="E12" i="1"/>
  <c r="E10" i="1"/>
  <c r="E43" i="1"/>
  <c r="E41" i="1"/>
  <c r="E39" i="1"/>
  <c r="E37" i="1"/>
  <c r="E35" i="1"/>
  <c r="E33" i="1"/>
  <c r="E31" i="1"/>
  <c r="E29" i="1"/>
  <c r="E26" i="1"/>
  <c r="E24" i="1"/>
  <c r="E22" i="1"/>
  <c r="E20" i="1"/>
  <c r="E18" i="1"/>
  <c r="E16" i="1"/>
  <c r="E13" i="1"/>
  <c r="E11" i="1"/>
  <c r="I56" i="1"/>
  <c r="I67" i="1"/>
  <c r="I76" i="1"/>
  <c r="I63" i="1"/>
  <c r="I81" i="1"/>
  <c r="I86" i="1"/>
  <c r="I74" i="1"/>
  <c r="I59" i="1"/>
  <c r="I84" i="1"/>
  <c r="I54" i="1"/>
  <c r="I99" i="1"/>
  <c r="I45" i="1"/>
  <c r="B99" i="1"/>
  <c r="H99" i="1" s="1"/>
  <c r="H88" i="1"/>
  <c r="B86" i="1"/>
  <c r="H86" i="1" s="1"/>
  <c r="B84" i="1"/>
  <c r="H84" i="1" s="1"/>
  <c r="B81" i="1"/>
  <c r="H81" i="1" s="1"/>
  <c r="B76" i="1"/>
  <c r="H76" i="1" s="1"/>
  <c r="B74" i="1"/>
  <c r="H74" i="1" s="1"/>
  <c r="B67" i="1"/>
  <c r="H67" i="1" s="1"/>
  <c r="B63" i="1"/>
  <c r="H63" i="1" s="1"/>
  <c r="B59" i="1"/>
  <c r="H59" i="1" s="1"/>
  <c r="B56" i="1"/>
  <c r="H56" i="1" s="1"/>
  <c r="B54" i="1"/>
  <c r="H54" i="1" s="1"/>
  <c r="H45" i="1"/>
  <c r="F91" i="1"/>
  <c r="E44" i="1" l="1"/>
  <c r="G48" i="1"/>
  <c r="G57" i="1"/>
  <c r="G84" i="1"/>
  <c r="G67" i="1"/>
  <c r="G47" i="1"/>
  <c r="G82" i="1"/>
  <c r="G88" i="1"/>
  <c r="G79" i="1"/>
  <c r="G87" i="1"/>
  <c r="G78" i="1"/>
  <c r="G46" i="1"/>
  <c r="G63" i="1"/>
  <c r="G61" i="1"/>
  <c r="G90" i="1"/>
  <c r="G83" i="1"/>
  <c r="G71" i="1"/>
  <c r="G54" i="1"/>
  <c r="F105" i="1"/>
  <c r="F115" i="1" s="1"/>
  <c r="G86" i="1"/>
  <c r="G80" i="1"/>
  <c r="G69" i="1"/>
  <c r="G59" i="1"/>
  <c r="G85" i="1"/>
  <c r="G81" i="1"/>
  <c r="G73" i="1"/>
  <c r="G65" i="1"/>
  <c r="G56" i="1"/>
  <c r="G52" i="1"/>
  <c r="G49" i="1"/>
  <c r="B91" i="1"/>
  <c r="C57" i="1" s="1"/>
  <c r="G45" i="1"/>
  <c r="G74" i="1"/>
  <c r="G72" i="1"/>
  <c r="G70" i="1"/>
  <c r="G68" i="1"/>
  <c r="G66" i="1"/>
  <c r="G64" i="1"/>
  <c r="G62" i="1"/>
  <c r="G60" i="1"/>
  <c r="G58" i="1"/>
  <c r="G55" i="1"/>
  <c r="G53" i="1"/>
  <c r="G50" i="1"/>
  <c r="C48" i="1" l="1"/>
  <c r="H91" i="1"/>
  <c r="C104" i="1"/>
  <c r="C93" i="1"/>
  <c r="C60" i="1"/>
  <c r="C92" i="1"/>
  <c r="C94" i="1"/>
  <c r="C45" i="1"/>
  <c r="C61" i="1"/>
  <c r="C58" i="1"/>
  <c r="C76" i="1"/>
  <c r="C54" i="1"/>
  <c r="C67" i="1"/>
  <c r="C79" i="1"/>
  <c r="C80" i="1"/>
  <c r="C97" i="1"/>
  <c r="C64" i="1"/>
  <c r="C87" i="1"/>
  <c r="C102" i="1"/>
  <c r="C53" i="1"/>
  <c r="C71" i="1"/>
  <c r="C95" i="1"/>
  <c r="C46" i="1"/>
  <c r="C49" i="1"/>
  <c r="C73" i="1"/>
  <c r="C96" i="1"/>
  <c r="C47" i="1"/>
  <c r="C63" i="1"/>
  <c r="C85" i="1"/>
  <c r="C59" i="1"/>
  <c r="C88" i="1"/>
  <c r="C72" i="1"/>
  <c r="C55" i="1"/>
  <c r="C75" i="1"/>
  <c r="C77" i="1"/>
  <c r="C100" i="1"/>
  <c r="C65" i="1"/>
  <c r="C56" i="1"/>
  <c r="C78" i="1"/>
  <c r="C101" i="1"/>
  <c r="C66" i="1"/>
  <c r="C69" i="1"/>
  <c r="C90" i="1"/>
  <c r="C81" i="1"/>
  <c r="C84" i="1"/>
  <c r="C68" i="1"/>
  <c r="C50" i="1"/>
  <c r="C99" i="1"/>
  <c r="C82" i="1"/>
  <c r="B105" i="1"/>
  <c r="C86" i="1"/>
  <c r="C62" i="1"/>
  <c r="C83" i="1"/>
  <c r="C70" i="1"/>
  <c r="C52" i="1"/>
  <c r="C74" i="1"/>
  <c r="C98" i="1"/>
  <c r="C103" i="1"/>
  <c r="C91" i="1" l="1"/>
  <c r="G96" i="1"/>
  <c r="G93" i="1"/>
  <c r="G94" i="1"/>
  <c r="G99" i="1"/>
  <c r="G100" i="1"/>
  <c r="G97" i="1"/>
  <c r="G98" i="1"/>
  <c r="G76" i="1"/>
  <c r="G103" i="1"/>
  <c r="G104" i="1"/>
  <c r="G101" i="1"/>
  <c r="G102" i="1"/>
  <c r="G95" i="1"/>
  <c r="G92" i="1"/>
  <c r="G75" i="1"/>
  <c r="G77" i="1"/>
  <c r="I88" i="1"/>
  <c r="D91" i="1"/>
  <c r="E88" i="1" l="1"/>
  <c r="E57" i="1"/>
  <c r="E46" i="1"/>
  <c r="E67" i="1"/>
  <c r="E72" i="1"/>
  <c r="E66" i="1"/>
  <c r="E74" i="1"/>
  <c r="E49" i="1"/>
  <c r="E63" i="1"/>
  <c r="E60" i="1"/>
  <c r="E93" i="1"/>
  <c r="E86" i="1"/>
  <c r="E84" i="1"/>
  <c r="E48" i="1"/>
  <c r="D105" i="1"/>
  <c r="E73" i="1"/>
  <c r="E59" i="1"/>
  <c r="E68" i="1"/>
  <c r="E70" i="1"/>
  <c r="E104" i="1"/>
  <c r="E64" i="1"/>
  <c r="E97" i="1"/>
  <c r="E71" i="1"/>
  <c r="E96" i="1"/>
  <c r="E75" i="1"/>
  <c r="E92" i="1"/>
  <c r="E102" i="1"/>
  <c r="E78" i="1"/>
  <c r="E81" i="1"/>
  <c r="E99" i="1"/>
  <c r="E90" i="1"/>
  <c r="E85" i="1"/>
  <c r="E47" i="1"/>
  <c r="E50" i="1"/>
  <c r="E80" i="1"/>
  <c r="E95" i="1"/>
  <c r="E61" i="1"/>
  <c r="E62" i="1"/>
  <c r="E53" i="1"/>
  <c r="E76" i="1"/>
  <c r="E52" i="1"/>
  <c r="E56" i="1"/>
  <c r="E45" i="1"/>
  <c r="E79" i="1"/>
  <c r="E94" i="1"/>
  <c r="E77" i="1"/>
  <c r="E69" i="1"/>
  <c r="E65" i="1"/>
  <c r="I91" i="1"/>
  <c r="E55" i="1"/>
  <c r="E101" i="1"/>
  <c r="E103" i="1"/>
  <c r="E82" i="1"/>
  <c r="E87" i="1"/>
  <c r="E98" i="1"/>
  <c r="E100" i="1"/>
  <c r="E83" i="1"/>
  <c r="E58" i="1"/>
  <c r="E54" i="1"/>
</calcChain>
</file>

<file path=xl/sharedStrings.xml><?xml version="1.0" encoding="utf-8"?>
<sst xmlns="http://schemas.openxmlformats.org/spreadsheetml/2006/main" count="122" uniqueCount="120">
  <si>
    <t>тыс руб</t>
  </si>
  <si>
    <t>Наименование показателя</t>
  </si>
  <si>
    <t>Уд.вес в общем объеме</t>
  </si>
  <si>
    <t>Процент прироста (+), снижения (-) (гр.6/гр.2*100-100)</t>
  </si>
  <si>
    <t>Процент исполнения (гр.6/гр.4*100)</t>
  </si>
  <si>
    <t>1</t>
  </si>
  <si>
    <t>2</t>
  </si>
  <si>
    <t>Доходы бюджета</t>
  </si>
  <si>
    <t>НАЛОГОВЫЕ И НЕНАЛОГОВЫЕ ДОХОДЫ</t>
  </si>
  <si>
    <t>НАЛОГИ НА ПРИБЫЛЬ, ДОХОДЫ</t>
  </si>
  <si>
    <t>Налог на доходы физических лиц</t>
  </si>
  <si>
    <t>НАЛОГИ НА ТОВАРЫ (РАБОТЫ, УСЛУГИ) РЕАЛИЗУЕМЫЕ НА ТЕРРИТОРИИ РОССИЙСКОЙ ФЕДЕРАЦИИ</t>
  </si>
  <si>
    <t>Акцизы по подакцизным товарам (продукции)</t>
  </si>
  <si>
    <t>- доходы от уплаты акцизов на нефтепродукты</t>
  </si>
  <si>
    <t>НАЛОГИ НА СОВОКУПНЫЙ ДОХОД</t>
  </si>
  <si>
    <t>Налог, взимаемый в связи с применением упрощенной системы налогообложения</t>
  </si>
  <si>
    <t>НАЛОГИ НА ИМУЩЕСТВО</t>
  </si>
  <si>
    <t>ГОСУДАРСТВЕННАЯ ПОШЛИНА</t>
  </si>
  <si>
    <t>ЗАДОЛЖЕННОСТЬ И ПЕРЕРАСЧЕТЫ ПО ОТМЕНЕННЫМ НАЛОГАМ, СБОРАМ И ИНЫМ ОБЯЗАТЕЛЬНЫМ ПЛАТЕЖАМ</t>
  </si>
  <si>
    <t>ДОХОДЫ ОТ ИСПОЛЬЗОВАНИЯ ИМУЩЕСТВА, НАХОДЯЩЕГОСЯ В ГОСУДАРСТВЕННОЙ И МУНИЦИПАЛЬНОЙ СОБСТВЕННОСТИ</t>
  </si>
  <si>
    <t>ПЛАТЕЖИ ПРИ ПОЛЬЗОВАНИИ ПРИРОДНЫМИ РЕСУРСАМИ</t>
  </si>
  <si>
    <t>Плата за негативное воздействие на окружающую среду</t>
  </si>
  <si>
    <t>ДОХОДЫ ОТ ОКАЗАНИЯ ПЛАТНЫХ УСЛУГ И КОМПЕНСАЦИИ ЗАТРАТ ГОСУДАРСТВА</t>
  </si>
  <si>
    <t>ДОХОДЫ ОТ ПРОДАЖИ МАТЕРИАЛЬНЫХ И НЕМАТЕРИАЛЬНЫХ АКТИВОВ</t>
  </si>
  <si>
    <t>ШТРАФЫ, САНКЦИИ, ВОЗМЕЩЕНИЕ УЩЕРБА</t>
  </si>
  <si>
    <t>ПРОЧИЕ НЕНАЛОГОВЫЕ ДОХОДЫ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</si>
  <si>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</si>
  <si>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</si>
  <si>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Дотации бюджетам субъектов Российской Федерации и муниципальных образований</t>
  </si>
  <si>
    <t>- Дотации на выравнивание уровня бюджетной обеспеченности</t>
  </si>
  <si>
    <t>Иные межбюджетные трансферты</t>
  </si>
  <si>
    <t>ПРОЧИЕ БЕЗВОЗМЕЗДНЫЕ ПОСТУПЛЕНИЯ</t>
  </si>
  <si>
    <t>ДОХОДЫ БЮДЖЕТОВ БЮДЖЕТНОЙ СИСТЕМЫ РФ ОТ ВОЗВРАТА ОСТАТКОВ СУБСИДИЙ И СУБВЕНЦИЙ ПРОШЛЫХ ЛЕТ</t>
  </si>
  <si>
    <t>ВОЗВРАТ ОСТАТКОВ СУБСИДИЙ И СУБВЕНЦИЙ ПРОШЛЫХ ЛЕТ</t>
  </si>
  <si>
    <t>Д О Х О Д Ы - всего</t>
  </si>
  <si>
    <t>ОБЩЕГОСУДАРСТВЕННЫЕ ВОПРОСЫ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</si>
  <si>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</si>
  <si>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</si>
  <si>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Судебная система</t>
  </si>
  <si>
    <t>Обеспечение деятельности финансовых, налоговых и таможенных органов и органов финансового (финансово-бюджетного) надзора</t>
  </si>
  <si>
    <t>Резервные фонды</t>
  </si>
  <si>
    <t>Другие общегосударственные вопросы</t>
  </si>
  <si>
    <t>НАЦИОНАЛЬНАЯ ОБОРОНА</t>
  </si>
  <si>
    <t>Мобилизационная и вневойсковая подготовка</t>
  </si>
  <si>
    <t>НАЦИОНАЛЬНАЯ БЕЗОПАСНОСТЬ И ПРАВООХРАНИТЕЛЬНАЯ ДЕЯТЕЛЬНОСТЬ</t>
  </si>
  <si>
    <t>НАЦИОНАЛЬНАЯ ЭКОНОМИКА</t>
  </si>
  <si>
    <t>Сельское хозяйство и рыболовство</t>
  </si>
  <si>
    <t>Дорожное хозяйство (дорожные фонды)</t>
  </si>
  <si>
    <t>Другие вопросы в области национальной экономики</t>
  </si>
  <si>
    <t>ЖИЛИЩНО-КОММУНАЛЬНОЕ ХОЗЯЙСТВО</t>
  </si>
  <si>
    <t>Жилищное хозяйство</t>
  </si>
  <si>
    <t>Коммунальное хозяйство</t>
  </si>
  <si>
    <t>Благоустройство</t>
  </si>
  <si>
    <t>ОБРАЗОВАНИЕ</t>
  </si>
  <si>
    <t>Дошкольное образование</t>
  </si>
  <si>
    <t>Общее образование</t>
  </si>
  <si>
    <t>Дополнительное образование детей</t>
  </si>
  <si>
    <t>Профессиональная подготовка, переподготовка и повышение квалификации</t>
  </si>
  <si>
    <t>Молодежная политика</t>
  </si>
  <si>
    <t>Другие вопросы в области образования</t>
  </si>
  <si>
    <t>КУЛЬТУРА, КИНЕМАТОГРАФИЯ</t>
  </si>
  <si>
    <t>Культура</t>
  </si>
  <si>
    <t>СОЦИАЛЬНАЯ ПОЛИТИКА</t>
  </si>
  <si>
    <t>Пенсионное обеспечение</t>
  </si>
  <si>
    <t>Социальное обеспечение населения</t>
  </si>
  <si>
    <t>Охрана семьи и детства</t>
  </si>
  <si>
    <t>Другие вопросы в области социальной политики</t>
  </si>
  <si>
    <t>ФИЗИЧЕСКАЯ КУЛЬТУРА И СПОРТ</t>
  </si>
  <si>
    <t>Массовый спорт</t>
  </si>
  <si>
    <t>Спорт высших достижений</t>
  </si>
  <si>
    <t>СРЕДСТВА МАССОВОЙ ИНФОРМАЦИИ</t>
  </si>
  <si>
    <t>Периодическая печать и издательства</t>
  </si>
  <si>
    <t>ОБСЛУЖИВАНИЕ ГОСУДАРСТВЕННОГО И МУНИЦИПАЛЬНОГО ДОЛГА</t>
  </si>
  <si>
    <t>Обслуживание государственного внутреннего и муниципального долга</t>
  </si>
  <si>
    <t>МЕЖБЮДЖЕТНЫЕ ТРАНСФЕРТЫ ОБЩЕГО ХАРАКТЕРА БЮДЖЕТАМ СУБЪЕКТОВ РОССИЙСКОЙ ФЕДЕРАЦИИ И МУНИЦИПАЛЬНЫХ ОБРАЗОВАНИЙ</t>
  </si>
  <si>
    <t>Дотации на выравнивание бюджетной обеспеченности субъектов Российской Федерации и муниципальных образований</t>
  </si>
  <si>
    <t>Прочие межбюджетные трансферты общего характера</t>
  </si>
  <si>
    <t>Р А С Х О Д Ы - всего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</si>
  <si>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</si>
  <si>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Закупка товаров, работ и услуг для обеспечения государственных (муниципальных) нужд</t>
  </si>
  <si>
    <t>Социальное обеспечение и иные выплаты населению</t>
  </si>
  <si>
    <t>Капитальные вложения в объекты государственной (муниципальной) собственности</t>
  </si>
  <si>
    <t>Межбюджетные трансферты</t>
  </si>
  <si>
    <t>Предоставление субсидий бюджетным, автономным учреждениям и иным некоммерческим организациям</t>
  </si>
  <si>
    <t>Обслуживание государственного (муниципального) долга</t>
  </si>
  <si>
    <t>Иные бюджетные ассигнования</t>
  </si>
  <si>
    <t>Субсидии юридическим лицам (кроме некоммерческих организаций), индивидуальным предпринимателям, физическим лицам - производителям товаров, работ, услуг</t>
  </si>
  <si>
    <t>Исполнение судебных актов</t>
  </si>
  <si>
    <t>Уплата налогов, сборов и иных платежей</t>
  </si>
  <si>
    <t>Резервные средства</t>
  </si>
  <si>
    <t>Специальные расходы</t>
  </si>
  <si>
    <t>Результат исполнения бюджета (ДЕФИЦИТ/ПРОФИЦИТ)</t>
  </si>
  <si>
    <t>Источники финансирования дефицита бюджета</t>
  </si>
  <si>
    <t>Государственные (муниципальные) ценные бумаги, номинальная стоимость которых указана в валюте Российской Федерации</t>
  </si>
  <si>
    <t>Кредиты кредитных организаций в валюте Российской Федерации</t>
  </si>
  <si>
    <t>Бюджетные кредиты от других бюджетов бюджетной системы Российской Федерации</t>
  </si>
  <si>
    <t>Иные источники внутреннего финансирования дефицитов бюджетов</t>
  </si>
  <si>
    <t>Акции и иные формы участия в капитале, находящиеся в государственной и муниципальной собственности</t>
  </si>
  <si>
    <t>Бюджетные кредиты, предоставленные внутри страны в валюте Российской Федерации</t>
  </si>
  <si>
    <t>Операции по управлению остатками средств на счетах по учету средств бюджета</t>
  </si>
  <si>
    <t>Изменение остатков средств на счетах по учету средств бюджета</t>
  </si>
  <si>
    <t>ИСТОЧНИКИ ФИНАНСИРОВАНИЯ ДЕФИЦИТА БЮДЖЕТА - всего</t>
  </si>
  <si>
    <t>Защита населения и территории от чрезвычайных ситуаций природного и техногенного характера, пожарная безопасность</t>
  </si>
  <si>
    <t>Функционирование высшего должностного лица субъекта Российской Федерации и муниципального образования</t>
  </si>
  <si>
    <t>Обеспечение выборов и рефероендумов</t>
  </si>
  <si>
    <t>Гражданская оборона</t>
  </si>
  <si>
    <t>Единый налог на вмененный доход для отдельных видов деятельности</t>
  </si>
  <si>
    <t>Единый сельскохозяйственный налог</t>
  </si>
  <si>
    <t>Налог, взимаемый в связи с применением патентной системы налогообложения</t>
  </si>
  <si>
    <t>Налог на имущество физических лиц</t>
  </si>
  <si>
    <t>Земельный налог</t>
  </si>
  <si>
    <t xml:space="preserve">-  Дотации бюджетам на сбалансированность </t>
  </si>
  <si>
    <t>Субсидии бюджетам муниципальных районов</t>
  </si>
  <si>
    <t>Субвенции бюджетам муниципальных районов</t>
  </si>
  <si>
    <t>ТУРИСТИЧЕСКИЙ НАЛОГ</t>
  </si>
  <si>
    <t>Плата за использование лесов</t>
  </si>
  <si>
    <t>Информация об исполнении консолидированного бюджета Пряжинского национального муниципального района за январь- февраль  2026 года</t>
  </si>
  <si>
    <t>Факт на 01.03.2025 (отчетный) год</t>
  </si>
  <si>
    <t>План на 2026 год по состоянию на 01.03.2026 (текущий) год</t>
  </si>
  <si>
    <t>Факт на 01.03.2026 (текущий)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</si>
</sst>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&gt;=0.005]#,##0.00;[&lt;=-0.005]\-#,##0.00;#,##0.00"/>
    <numFmt numFmtId="165" formatCode="[&gt;=0.005]#,##0;[&lt;=-0.005]\-#,##0;#,##0"/>
    <numFmt numFmtId="166" formatCode="#,##0.0_ ;\-#,##0.0\ "/>
    <numFmt numFmtId="171" formatCode="[&gt;=0.005]#,##0.0;[&lt;=-0.005]\-#,##0.0;#,##0.0"/>
  </numFmts>
  <fonts count="7" x14ac:knownFonts="1">
    <font>
      <sz val="11"/>
      <color indexed="8"/>
      <name val="Calibri"/>
      <family val="2"/>
      <scheme val="minor"/>
    </font>
    <font>
      <sz val="10"/>
      <color rgb="FF000000"/>
      <name val="Arial"/>
    </font>
    <font>
      <b/>
      <sz val="11"/>
      <color rgb="FF000000"/>
      <name val="Arial"/>
    </font>
    <font>
      <sz val="10"/>
      <color rgb="FF000000"/>
      <name val="Times New Roman"/>
      <family val="1"/>
      <charset val="204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b/>
      <sz val="11"/>
      <color indexed="8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right" wrapText="1"/>
    </xf>
    <xf numFmtId="164" fontId="1" fillId="0" borderId="0" xfId="0" applyNumberFormat="1" applyFont="1"/>
    <xf numFmtId="165" fontId="3" fillId="0" borderId="1" xfId="0" applyNumberFormat="1" applyFont="1" applyBorder="1" applyAlignment="1">
      <alignment horizontal="right" vertical="top" wrapText="1"/>
    </xf>
    <xf numFmtId="165" fontId="3" fillId="0" borderId="1" xfId="0" applyNumberFormat="1" applyFont="1" applyBorder="1" applyAlignment="1">
      <alignment vertical="top"/>
    </xf>
    <xf numFmtId="165" fontId="4" fillId="0" borderId="1" xfId="0" applyNumberFormat="1" applyFont="1" applyBorder="1" applyAlignment="1">
      <alignment horizontal="right" vertical="top" wrapText="1"/>
    </xf>
    <xf numFmtId="165" fontId="1" fillId="0" borderId="1" xfId="0" applyNumberFormat="1" applyFont="1" applyBorder="1" applyAlignment="1">
      <alignment horizontal="right" vertical="top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165" fontId="5" fillId="0" borderId="1" xfId="0" applyNumberFormat="1" applyFont="1" applyBorder="1" applyAlignment="1">
      <alignment horizontal="right" vertical="top" wrapText="1"/>
    </xf>
    <xf numFmtId="0" fontId="6" fillId="0" borderId="0" xfId="0" applyFont="1"/>
    <xf numFmtId="166" fontId="1" fillId="0" borderId="1" xfId="0" applyNumberFormat="1" applyFont="1" applyBorder="1" applyAlignment="1">
      <alignment horizontal="right" vertical="top" wrapText="1"/>
    </xf>
    <xf numFmtId="166" fontId="5" fillId="0" borderId="1" xfId="0" applyNumberFormat="1" applyFont="1" applyBorder="1" applyAlignment="1">
      <alignment horizontal="right" vertical="top" wrapText="1"/>
    </xf>
    <xf numFmtId="166" fontId="4" fillId="0" borderId="1" xfId="0" applyNumberFormat="1" applyFont="1" applyBorder="1" applyAlignment="1">
      <alignment horizontal="right" vertical="top" wrapText="1"/>
    </xf>
    <xf numFmtId="166" fontId="0" fillId="0" borderId="0" xfId="0" applyNumberFormat="1"/>
    <xf numFmtId="49" fontId="4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1" fillId="0" borderId="3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166" fontId="4" fillId="0" borderId="1" xfId="0" applyNumberFormat="1" applyFont="1" applyBorder="1" applyAlignment="1">
      <alignment horizontal="right" vertical="top" wrapText="1"/>
    </xf>
    <xf numFmtId="166" fontId="4" fillId="0" borderId="1" xfId="0" applyNumberFormat="1" applyFont="1" applyBorder="1" applyAlignment="1">
      <alignment horizontal="right" vertical="top" wrapText="1"/>
    </xf>
    <xf numFmtId="166" fontId="4" fillId="0" borderId="1" xfId="0" applyNumberFormat="1" applyFont="1" applyBorder="1" applyAlignment="1">
      <alignment horizontal="right" vertical="top" wrapText="1"/>
    </xf>
    <xf numFmtId="166" fontId="4" fillId="0" borderId="1" xfId="0" applyNumberFormat="1" applyFont="1" applyBorder="1" applyAlignment="1">
      <alignment horizontal="right" vertical="top" wrapText="1"/>
    </xf>
    <xf numFmtId="166" fontId="4" fillId="0" borderId="1" xfId="0" applyNumberFormat="1" applyFont="1" applyBorder="1" applyAlignment="1">
      <alignment horizontal="right" vertical="top" wrapText="1"/>
    </xf>
    <xf numFmtId="171" fontId="3" fillId="0" borderId="1" xfId="0" applyNumberFormat="1" applyFont="1" applyBorder="1" applyAlignment="1">
      <alignment vertical="top"/>
    </xf>
    <xf numFmtId="171" fontId="3" fillId="0" borderId="1" xfId="0" applyNumberFormat="1" applyFont="1" applyBorder="1" applyAlignment="1">
      <alignment horizontal="right" vertical="top" wrapText="1"/>
    </xf>
    <xf numFmtId="166" fontId="4" fillId="0" borderId="1" xfId="0" applyNumberFormat="1" applyFont="1" applyBorder="1" applyAlignment="1">
      <alignment horizontal="right" vertical="top" wrapText="1"/>
    </xf>
    <xf numFmtId="166" fontId="4" fillId="0" borderId="1" xfId="0" applyNumberFormat="1" applyFont="1" applyBorder="1" applyAlignment="1">
      <alignment horizontal="right" vertical="top" wrapText="1"/>
    </xf>
    <xf numFmtId="166" fontId="4" fillId="0" borderId="1" xfId="0" applyNumberFormat="1" applyFont="1" applyBorder="1" applyAlignment="1">
      <alignment horizontal="right" vertical="top" wrapText="1"/>
    </xf>
    <xf numFmtId="166" fontId="4" fillId="0" borderId="1" xfId="0" applyNumberFormat="1" applyFont="1" applyBorder="1" applyAlignment="1">
      <alignment horizontal="righ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17"/>
  <sheetViews>
    <sheetView tabSelected="1" topLeftCell="A89" workbookViewId="0">
      <selection activeCell="F40" sqref="F40"/>
    </sheetView>
  </sheetViews>
  <sheetFormatPr defaultRowHeight="15" x14ac:dyDescent="0.25"/>
  <cols>
    <col min="1" max="1" width="28.5703125" customWidth="1"/>
    <col min="2" max="2" width="14.28515625" customWidth="1"/>
    <col min="3" max="3" width="10.28515625" customWidth="1"/>
    <col min="4" max="4" width="24" customWidth="1"/>
    <col min="5" max="5" width="10.28515625" customWidth="1"/>
    <col min="6" max="6" width="14.28515625" customWidth="1"/>
    <col min="7" max="7" width="10.28515625" customWidth="1"/>
    <col min="8" max="8" width="16.85546875" customWidth="1"/>
    <col min="9" max="9" width="14.28515625" customWidth="1"/>
    <col min="10" max="10" width="9.42578125" bestFit="1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21" t="s">
        <v>116</v>
      </c>
      <c r="B2" s="21"/>
      <c r="C2" s="21"/>
      <c r="D2" s="21"/>
      <c r="E2" s="21"/>
      <c r="F2" s="21"/>
      <c r="G2" s="21"/>
      <c r="H2" s="21"/>
      <c r="I2" s="21"/>
    </row>
    <row r="3" spans="1:9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" customHeight="1" x14ac:dyDescent="0.25">
      <c r="A4" s="1"/>
      <c r="B4" s="1"/>
      <c r="C4" s="1"/>
      <c r="D4" s="1"/>
      <c r="E4" s="1"/>
      <c r="F4" s="1"/>
      <c r="G4" s="1"/>
      <c r="H4" s="1"/>
      <c r="I4" s="5" t="s">
        <v>0</v>
      </c>
    </row>
    <row r="5" spans="1:9" ht="49.5" customHeight="1" x14ac:dyDescent="0.25">
      <c r="A5" s="2" t="s">
        <v>1</v>
      </c>
      <c r="B5" s="2" t="s">
        <v>117</v>
      </c>
      <c r="C5" s="11" t="s">
        <v>2</v>
      </c>
      <c r="D5" s="2" t="s">
        <v>118</v>
      </c>
      <c r="E5" s="2" t="s">
        <v>2</v>
      </c>
      <c r="F5" s="2" t="s">
        <v>119</v>
      </c>
      <c r="G5" s="2" t="s">
        <v>2</v>
      </c>
      <c r="H5" s="4" t="s">
        <v>3</v>
      </c>
      <c r="I5" s="4" t="s">
        <v>4</v>
      </c>
    </row>
    <row r="6" spans="1:9" ht="15" customHeight="1" x14ac:dyDescent="0.25">
      <c r="A6" s="2" t="s">
        <v>5</v>
      </c>
      <c r="B6" s="2" t="s">
        <v>6</v>
      </c>
      <c r="C6" s="2">
        <v>3</v>
      </c>
      <c r="D6" s="2">
        <v>4</v>
      </c>
      <c r="E6" s="2">
        <v>5</v>
      </c>
      <c r="F6" s="2">
        <v>6</v>
      </c>
      <c r="G6" s="2">
        <v>7</v>
      </c>
      <c r="H6" s="2">
        <v>8</v>
      </c>
      <c r="I6" s="2">
        <v>9</v>
      </c>
    </row>
    <row r="7" spans="1:9" ht="15" customHeight="1" x14ac:dyDescent="0.25">
      <c r="A7" s="22" t="s">
        <v>7</v>
      </c>
      <c r="B7" s="23"/>
      <c r="C7" s="23"/>
      <c r="D7" s="23"/>
      <c r="E7" s="23"/>
      <c r="F7" s="23"/>
      <c r="G7" s="23"/>
      <c r="H7" s="23"/>
      <c r="I7" s="24"/>
    </row>
    <row r="8" spans="1:9" ht="26.25" customHeight="1" x14ac:dyDescent="0.25">
      <c r="A8" s="3" t="s">
        <v>8</v>
      </c>
      <c r="B8" s="15">
        <f>B9+B11+B15+B20+B23+B24+B25+B26+B29+B30+B31+B32+B14</f>
        <v>34915</v>
      </c>
      <c r="C8" s="15">
        <f>B8/B44*100</f>
        <v>39.322236237498878</v>
      </c>
      <c r="D8" s="15">
        <f>D9+D11+D15+D20+D23+D24+D25+D26+D29+D30+D31+D32+D14</f>
        <v>329711.09999999998</v>
      </c>
      <c r="E8" s="15">
        <f>D8/D44*100</f>
        <v>34.225420316468082</v>
      </c>
      <c r="F8" s="15">
        <f t="shared" ref="F8" si="0">F9+F11+F15+F20+F23+F24+F25+F26+F29+F30+F31+F32+F14</f>
        <v>36706.199999999997</v>
      </c>
      <c r="G8" s="10">
        <f>F8/F44*100</f>
        <v>36.757219019999766</v>
      </c>
      <c r="H8" s="10">
        <f>F8/B8*100-100</f>
        <v>5.1301732779607505</v>
      </c>
      <c r="I8" s="10">
        <f>F8/D8*100</f>
        <v>11.132837202023225</v>
      </c>
    </row>
    <row r="9" spans="1:9" ht="26.25" customHeight="1" x14ac:dyDescent="0.25">
      <c r="A9" s="3" t="s">
        <v>9</v>
      </c>
      <c r="B9" s="15">
        <f>B10</f>
        <v>19551</v>
      </c>
      <c r="C9" s="15">
        <f>B9/B44*100</f>
        <v>22.018875574376072</v>
      </c>
      <c r="D9" s="15">
        <f>D10</f>
        <v>203703</v>
      </c>
      <c r="E9" s="15">
        <f>D9/D44*100</f>
        <v>21.145241378666043</v>
      </c>
      <c r="F9" s="15">
        <f>F10</f>
        <v>26471.7</v>
      </c>
      <c r="G9" s="10">
        <f>F9/F44*100</f>
        <v>26.508493789379667</v>
      </c>
      <c r="H9" s="10">
        <f t="shared" ref="H9:H43" si="1">F9/B9*100-100</f>
        <v>35.398189350928362</v>
      </c>
      <c r="I9" s="10">
        <f t="shared" ref="I9:I43" si="2">F9/D9*100</f>
        <v>12.995243074476075</v>
      </c>
    </row>
    <row r="10" spans="1:9" ht="28.5" customHeight="1" x14ac:dyDescent="0.25">
      <c r="A10" s="3" t="s">
        <v>10</v>
      </c>
      <c r="B10" s="15">
        <v>19551</v>
      </c>
      <c r="C10" s="15">
        <f>B10/B44*100</f>
        <v>22.018875574376072</v>
      </c>
      <c r="D10" s="15">
        <v>203703</v>
      </c>
      <c r="E10" s="15">
        <f>D10/D44*100</f>
        <v>21.145241378666043</v>
      </c>
      <c r="F10" s="15">
        <v>26471.7</v>
      </c>
      <c r="G10" s="10">
        <f>F10/F44*100</f>
        <v>26.508493789379667</v>
      </c>
      <c r="H10" s="10">
        <f t="shared" si="1"/>
        <v>35.398189350928362</v>
      </c>
      <c r="I10" s="10">
        <f t="shared" si="2"/>
        <v>12.995243074476075</v>
      </c>
    </row>
    <row r="11" spans="1:9" ht="64.5" customHeight="1" x14ac:dyDescent="0.25">
      <c r="A11" s="3" t="s">
        <v>11</v>
      </c>
      <c r="B11" s="15">
        <f>B12</f>
        <v>3119</v>
      </c>
      <c r="C11" s="15" t="e">
        <f>B11/B2*100</f>
        <v>#DIV/0!</v>
      </c>
      <c r="D11" s="15">
        <f>D12</f>
        <v>34081.300000000003</v>
      </c>
      <c r="E11" s="15">
        <f>D11/D44*100</f>
        <v>3.5377844950674806</v>
      </c>
      <c r="F11" s="15">
        <f>F12</f>
        <v>2735</v>
      </c>
      <c r="G11" s="10">
        <f>F11/F44*100</f>
        <v>2.7388014564215135</v>
      </c>
      <c r="H11" s="10">
        <f t="shared" si="1"/>
        <v>-12.311638345623592</v>
      </c>
      <c r="I11" s="10">
        <f t="shared" si="2"/>
        <v>8.0249286265488688</v>
      </c>
    </row>
    <row r="12" spans="1:9" ht="32.25" customHeight="1" x14ac:dyDescent="0.25">
      <c r="A12" s="3" t="s">
        <v>12</v>
      </c>
      <c r="B12" s="15">
        <f>B13</f>
        <v>3119</v>
      </c>
      <c r="C12" s="15">
        <f>B12/B44*100</f>
        <v>3.5127038471934409</v>
      </c>
      <c r="D12" s="15">
        <f>D13</f>
        <v>34081.300000000003</v>
      </c>
      <c r="E12" s="15">
        <f>D12/D44*100</f>
        <v>3.5377844950674806</v>
      </c>
      <c r="F12" s="15">
        <f>F13</f>
        <v>2735</v>
      </c>
      <c r="G12" s="10">
        <f>F12/F44*100</f>
        <v>2.7388014564215135</v>
      </c>
      <c r="H12" s="10">
        <f t="shared" si="1"/>
        <v>-12.311638345623592</v>
      </c>
      <c r="I12" s="10">
        <f t="shared" si="2"/>
        <v>8.0249286265488688</v>
      </c>
    </row>
    <row r="13" spans="1:9" ht="26.25" customHeight="1" x14ac:dyDescent="0.25">
      <c r="A13" s="3" t="s">
        <v>13</v>
      </c>
      <c r="B13" s="15">
        <v>3119</v>
      </c>
      <c r="C13" s="15">
        <f>B13/B44*100</f>
        <v>3.5127038471934409</v>
      </c>
      <c r="D13" s="15">
        <v>34081.300000000003</v>
      </c>
      <c r="E13" s="15">
        <f>D13/D44*100</f>
        <v>3.5377844950674806</v>
      </c>
      <c r="F13" s="15">
        <v>2735</v>
      </c>
      <c r="G13" s="10">
        <f>F13/F44*100</f>
        <v>2.7388014564215135</v>
      </c>
      <c r="H13" s="10">
        <f t="shared" si="1"/>
        <v>-12.311638345623592</v>
      </c>
      <c r="I13" s="10">
        <f>F13/D13*100</f>
        <v>8.0249286265488688</v>
      </c>
    </row>
    <row r="14" spans="1:9" ht="26.25" customHeight="1" x14ac:dyDescent="0.25">
      <c r="A14" s="3" t="s">
        <v>114</v>
      </c>
      <c r="B14" s="15">
        <v>0</v>
      </c>
      <c r="C14" s="15">
        <f>B14/B45*100</f>
        <v>0</v>
      </c>
      <c r="D14" s="15">
        <v>2416</v>
      </c>
      <c r="E14" s="15">
        <f>D14/D45*100</f>
        <v>1.9150467506032078</v>
      </c>
      <c r="F14" s="15">
        <v>236.6</v>
      </c>
      <c r="G14" s="10">
        <f>F14/F45*100</f>
        <v>1.6883478310510427</v>
      </c>
      <c r="H14" s="10" t="e">
        <f t="shared" si="1"/>
        <v>#DIV/0!</v>
      </c>
      <c r="I14" s="10">
        <f>F14/D14*100</f>
        <v>9.7930463576158928</v>
      </c>
    </row>
    <row r="15" spans="1:9" ht="26.25" customHeight="1" x14ac:dyDescent="0.25">
      <c r="A15" s="3" t="s">
        <v>14</v>
      </c>
      <c r="B15" s="15">
        <f>B16+B17+B18+B19</f>
        <v>613</v>
      </c>
      <c r="C15" s="15">
        <f>B15/B44*100</f>
        <v>0.69037751148752147</v>
      </c>
      <c r="D15" s="15">
        <f>D16+D17+D18+D19</f>
        <v>7154</v>
      </c>
      <c r="E15" s="15">
        <f>D15/D44*100</f>
        <v>0.74261575343994379</v>
      </c>
      <c r="F15" s="15">
        <f>F16+F17+F18+F19</f>
        <v>4.8999999999999915</v>
      </c>
      <c r="G15" s="10">
        <f>F15/F44*100</f>
        <v>4.9068106531866152E-3</v>
      </c>
      <c r="H15" s="10">
        <f t="shared" si="1"/>
        <v>-99.200652528548119</v>
      </c>
      <c r="I15" s="10">
        <f t="shared" si="2"/>
        <v>6.8493150684931392E-2</v>
      </c>
    </row>
    <row r="16" spans="1:9" ht="41.25" customHeight="1" x14ac:dyDescent="0.25">
      <c r="A16" s="3" t="s">
        <v>15</v>
      </c>
      <c r="B16" s="15">
        <v>-32</v>
      </c>
      <c r="C16" s="15">
        <f>B16/B44*100</f>
        <v>-3.6039282818271914E-2</v>
      </c>
      <c r="D16" s="15">
        <v>3540</v>
      </c>
      <c r="E16" s="15">
        <f>D16/D44*100</f>
        <v>0.36746711869966464</v>
      </c>
      <c r="F16" s="15">
        <v>69.599999999999994</v>
      </c>
      <c r="G16" s="10">
        <f>F16/F44*100</f>
        <v>6.9696739073834488E-2</v>
      </c>
      <c r="H16" s="10">
        <f t="shared" si="1"/>
        <v>-317.5</v>
      </c>
      <c r="I16" s="10">
        <f t="shared" si="2"/>
        <v>1.9661016949152541</v>
      </c>
    </row>
    <row r="17" spans="1:9" ht="44.25" customHeight="1" x14ac:dyDescent="0.25">
      <c r="A17" s="3" t="s">
        <v>106</v>
      </c>
      <c r="B17" s="15">
        <v>0</v>
      </c>
      <c r="C17" s="15">
        <f>B17/B44*100</f>
        <v>0</v>
      </c>
      <c r="D17" s="15">
        <v>0</v>
      </c>
      <c r="E17" s="15">
        <f>D17/D44*100</f>
        <v>0</v>
      </c>
      <c r="F17" s="15">
        <v>0</v>
      </c>
      <c r="G17" s="10">
        <f>F17/F44*100</f>
        <v>0</v>
      </c>
      <c r="H17" s="10" t="e">
        <f t="shared" si="1"/>
        <v>#DIV/0!</v>
      </c>
      <c r="I17" s="10"/>
    </row>
    <row r="18" spans="1:9" ht="27" customHeight="1" x14ac:dyDescent="0.25">
      <c r="A18" s="3" t="s">
        <v>107</v>
      </c>
      <c r="B18" s="15">
        <v>0</v>
      </c>
      <c r="C18" s="15">
        <f>B18/B44*100</f>
        <v>0</v>
      </c>
      <c r="D18" s="15">
        <v>2114</v>
      </c>
      <c r="E18" s="15">
        <f>D18/D44*100</f>
        <v>0.21944222851160766</v>
      </c>
      <c r="F18" s="15">
        <v>0</v>
      </c>
      <c r="G18" s="10">
        <f>F18/F44*100</f>
        <v>0</v>
      </c>
      <c r="H18" s="10"/>
      <c r="I18" s="10">
        <f t="shared" si="2"/>
        <v>0</v>
      </c>
    </row>
    <row r="19" spans="1:9" ht="39.75" customHeight="1" x14ac:dyDescent="0.25">
      <c r="A19" s="3" t="s">
        <v>108</v>
      </c>
      <c r="B19" s="15">
        <v>645</v>
      </c>
      <c r="C19" s="15">
        <f>B19/B44*100</f>
        <v>0.72641679430579331</v>
      </c>
      <c r="D19" s="15">
        <v>1500</v>
      </c>
      <c r="E19" s="15">
        <f>D19/D44*100</f>
        <v>0.15570640622867146</v>
      </c>
      <c r="F19" s="15">
        <v>-64.7</v>
      </c>
      <c r="G19" s="10">
        <f>F19/F44*100</f>
        <v>-6.4789928420647874E-2</v>
      </c>
      <c r="H19" s="10">
        <f t="shared" si="1"/>
        <v>-110.03100775193799</v>
      </c>
      <c r="I19" s="10">
        <f t="shared" si="2"/>
        <v>-4.3133333333333335</v>
      </c>
    </row>
    <row r="20" spans="1:9" ht="15" customHeight="1" x14ac:dyDescent="0.25">
      <c r="A20" s="3" t="s">
        <v>16</v>
      </c>
      <c r="B20" s="15">
        <f>B21+B22</f>
        <v>1100</v>
      </c>
      <c r="C20" s="15">
        <f>B20/B44*100</f>
        <v>1.2388503468780971</v>
      </c>
      <c r="D20" s="15">
        <f>D21+D22</f>
        <v>18792</v>
      </c>
      <c r="E20" s="15">
        <f>D20/D44*100</f>
        <v>1.9506898572327962</v>
      </c>
      <c r="F20" s="15">
        <f>F21+F22</f>
        <v>761.1</v>
      </c>
      <c r="G20" s="10">
        <f>F20/F44*100</f>
        <v>0.76215787513068156</v>
      </c>
      <c r="H20" s="10"/>
      <c r="I20" s="10"/>
    </row>
    <row r="21" spans="1:9" ht="26.25" customHeight="1" x14ac:dyDescent="0.25">
      <c r="A21" s="3" t="s">
        <v>109</v>
      </c>
      <c r="B21" s="15">
        <v>127</v>
      </c>
      <c r="C21" s="15">
        <f>B21/B44*100</f>
        <v>0.14303090368501667</v>
      </c>
      <c r="D21" s="15">
        <v>5595</v>
      </c>
      <c r="E21" s="15">
        <f>D21/D44*100</f>
        <v>0.58078489523294452</v>
      </c>
      <c r="F21" s="15">
        <v>406</v>
      </c>
      <c r="G21" s="10">
        <f>F21/F44*100</f>
        <v>0.40656431126403458</v>
      </c>
      <c r="H21" s="10"/>
      <c r="I21" s="10"/>
    </row>
    <row r="22" spans="1:9" ht="15" customHeight="1" x14ac:dyDescent="0.25">
      <c r="A22" s="3" t="s">
        <v>110</v>
      </c>
      <c r="B22" s="15">
        <v>973</v>
      </c>
      <c r="C22" s="15">
        <f>B22/B44*100</f>
        <v>1.0958194431930806</v>
      </c>
      <c r="D22" s="15">
        <v>13197</v>
      </c>
      <c r="E22" s="15">
        <f>D22/D44*100</f>
        <v>1.3699049619998516</v>
      </c>
      <c r="F22" s="15">
        <v>355.1</v>
      </c>
      <c r="G22" s="10">
        <f>F22/F44*100</f>
        <v>0.35559356386664698</v>
      </c>
      <c r="H22" s="10"/>
      <c r="I22" s="10"/>
    </row>
    <row r="23" spans="1:9" ht="25.5" customHeight="1" x14ac:dyDescent="0.25">
      <c r="A23" s="3" t="s">
        <v>17</v>
      </c>
      <c r="B23" s="15">
        <v>891</v>
      </c>
      <c r="C23" s="15">
        <f>B23/B44*100</f>
        <v>1.0034687809712588</v>
      </c>
      <c r="D23" s="15">
        <v>7251</v>
      </c>
      <c r="E23" s="15">
        <f>D23/D44*100</f>
        <v>0.75268476770939785</v>
      </c>
      <c r="F23" s="15">
        <v>866.1</v>
      </c>
      <c r="G23" s="10">
        <f>F23/F44*100</f>
        <v>0.86730381769896636</v>
      </c>
      <c r="H23" s="10">
        <f t="shared" si="1"/>
        <v>-2.7946127946127888</v>
      </c>
      <c r="I23" s="10">
        <f t="shared" si="2"/>
        <v>11.944559371121224</v>
      </c>
    </row>
    <row r="24" spans="1:9" ht="68.25" customHeight="1" x14ac:dyDescent="0.25">
      <c r="A24" s="3" t="s">
        <v>18</v>
      </c>
      <c r="B24" s="15">
        <v>0</v>
      </c>
      <c r="C24" s="15">
        <f>B24/B44*100</f>
        <v>0</v>
      </c>
      <c r="D24" s="15">
        <v>0</v>
      </c>
      <c r="E24" s="15">
        <f>D24/D44*100</f>
        <v>0</v>
      </c>
      <c r="F24" s="15">
        <v>0</v>
      </c>
      <c r="G24" s="10">
        <f>F24/F44*100</f>
        <v>0</v>
      </c>
      <c r="H24" s="10"/>
      <c r="I24" s="10"/>
    </row>
    <row r="25" spans="1:9" ht="37.5" customHeight="1" x14ac:dyDescent="0.25">
      <c r="A25" s="3" t="s">
        <v>19</v>
      </c>
      <c r="B25" s="15">
        <v>3462</v>
      </c>
      <c r="C25" s="15">
        <f>B25/B44*100</f>
        <v>3.8989999099017929</v>
      </c>
      <c r="D25" s="15">
        <v>20060</v>
      </c>
      <c r="E25" s="15">
        <f>D25/D44*100</f>
        <v>2.0823136726314329</v>
      </c>
      <c r="F25" s="15">
        <v>2590.8000000000002</v>
      </c>
      <c r="G25" s="10">
        <f>F25/F44*100</f>
        <v>2.5944010286277361</v>
      </c>
      <c r="H25" s="10">
        <f t="shared" si="1"/>
        <v>-25.164644714038118</v>
      </c>
      <c r="I25" s="10">
        <f t="shared" si="2"/>
        <v>12.915254237288137</v>
      </c>
    </row>
    <row r="26" spans="1:9" ht="42" customHeight="1" x14ac:dyDescent="0.25">
      <c r="A26" s="3" t="s">
        <v>20</v>
      </c>
      <c r="B26" s="15">
        <f>B27+B28</f>
        <v>275</v>
      </c>
      <c r="C26" s="15">
        <f>B26/B44*100</f>
        <v>0.30971258671952429</v>
      </c>
      <c r="D26" s="15">
        <f>D27+D28</f>
        <v>239</v>
      </c>
      <c r="E26" s="15">
        <f>D26/D44*100</f>
        <v>2.4809220725768317E-2</v>
      </c>
      <c r="F26" s="15">
        <f>F27+F28</f>
        <v>0</v>
      </c>
      <c r="G26" s="10">
        <f>F26/F44*100</f>
        <v>0</v>
      </c>
      <c r="H26" s="10">
        <f t="shared" si="1"/>
        <v>-100</v>
      </c>
      <c r="I26" s="10">
        <f t="shared" si="2"/>
        <v>0</v>
      </c>
    </row>
    <row r="27" spans="1:9" ht="39" customHeight="1" x14ac:dyDescent="0.25">
      <c r="A27" s="3" t="s">
        <v>21</v>
      </c>
      <c r="B27" s="15">
        <v>94</v>
      </c>
      <c r="C27" s="15">
        <f>B27/B44*100</f>
        <v>0.10586539327867375</v>
      </c>
      <c r="D27" s="15">
        <v>0</v>
      </c>
      <c r="E27" s="15">
        <f>D27/D44*100</f>
        <v>0</v>
      </c>
      <c r="F27" s="15">
        <v>0</v>
      </c>
      <c r="G27" s="10">
        <f>F27/F44*100</f>
        <v>0</v>
      </c>
      <c r="H27" s="10">
        <f t="shared" si="1"/>
        <v>-100</v>
      </c>
      <c r="I27" s="10" t="e">
        <f t="shared" si="2"/>
        <v>#DIV/0!</v>
      </c>
    </row>
    <row r="28" spans="1:9" ht="16.5" customHeight="1" x14ac:dyDescent="0.25">
      <c r="A28" s="3" t="s">
        <v>115</v>
      </c>
      <c r="B28" s="15">
        <v>181</v>
      </c>
      <c r="C28" s="15">
        <f>B28/B45*100</f>
        <v>6.0023213397446522</v>
      </c>
      <c r="D28" s="15">
        <v>239</v>
      </c>
      <c r="E28" s="15">
        <f>D28/D45*100</f>
        <v>0.18944378037838028</v>
      </c>
      <c r="F28" s="15">
        <v>0</v>
      </c>
      <c r="G28" s="10">
        <f>F28/F45*100</f>
        <v>0</v>
      </c>
      <c r="H28" s="10">
        <f t="shared" si="1"/>
        <v>-100</v>
      </c>
      <c r="I28" s="10">
        <f t="shared" si="2"/>
        <v>0</v>
      </c>
    </row>
    <row r="29" spans="1:9" ht="53.25" customHeight="1" x14ac:dyDescent="0.25">
      <c r="A29" s="3" t="s">
        <v>22</v>
      </c>
      <c r="B29" s="15">
        <v>1903</v>
      </c>
      <c r="C29" s="15">
        <f>B29/B44*100</f>
        <v>2.1432111000991081</v>
      </c>
      <c r="D29" s="15">
        <v>14339</v>
      </c>
      <c r="E29" s="15">
        <f>D29/D44*100</f>
        <v>1.4884494392752801</v>
      </c>
      <c r="F29" s="15">
        <v>2442.1</v>
      </c>
      <c r="G29" s="10">
        <f>F29/F44*100</f>
        <v>2.4454943461524601</v>
      </c>
      <c r="H29" s="10">
        <f t="shared" si="1"/>
        <v>28.328954282711493</v>
      </c>
      <c r="I29" s="10">
        <f t="shared" si="2"/>
        <v>17.031173722016877</v>
      </c>
    </row>
    <row r="30" spans="1:9" ht="45.75" customHeight="1" x14ac:dyDescent="0.25">
      <c r="A30" s="3" t="s">
        <v>23</v>
      </c>
      <c r="B30" s="15">
        <v>3891</v>
      </c>
      <c r="C30" s="15">
        <f>B30/B44*100</f>
        <v>4.382151545184251</v>
      </c>
      <c r="D30" s="15">
        <v>18890</v>
      </c>
      <c r="E30" s="15">
        <f>D30/D44*100</f>
        <v>1.9608626757730694</v>
      </c>
      <c r="F30" s="15">
        <v>145.6</v>
      </c>
      <c r="G30" s="10">
        <f>F30/F44*100</f>
        <v>0.14580237369468826</v>
      </c>
      <c r="H30" s="10">
        <f t="shared" si="1"/>
        <v>-96.258031354407606</v>
      </c>
      <c r="I30" s="10">
        <f t="shared" si="2"/>
        <v>0.7707781895182636</v>
      </c>
    </row>
    <row r="31" spans="1:9" ht="26.25" customHeight="1" x14ac:dyDescent="0.25">
      <c r="A31" s="3" t="s">
        <v>24</v>
      </c>
      <c r="B31" s="15">
        <v>84</v>
      </c>
      <c r="C31" s="15">
        <f>B31/B44*100</f>
        <v>9.4603117397963787E-2</v>
      </c>
      <c r="D31" s="15">
        <v>2630.2</v>
      </c>
      <c r="E31" s="15">
        <f>D31/D44*100</f>
        <v>0.27302599310843445</v>
      </c>
      <c r="F31" s="15">
        <v>451.4</v>
      </c>
      <c r="G31" s="10">
        <f>F31/F44*100</f>
        <v>0.4520274140507024</v>
      </c>
      <c r="H31" s="10">
        <f t="shared" si="1"/>
        <v>437.38095238095229</v>
      </c>
      <c r="I31" s="10">
        <f t="shared" si="2"/>
        <v>17.1621929891263</v>
      </c>
    </row>
    <row r="32" spans="1:9" ht="28.5" customHeight="1" x14ac:dyDescent="0.25">
      <c r="A32" s="3" t="s">
        <v>25</v>
      </c>
      <c r="B32" s="15">
        <v>26</v>
      </c>
      <c r="C32" s="15">
        <f>B32/B44*100</f>
        <v>2.9281917289845933E-2</v>
      </c>
      <c r="D32" s="15">
        <v>155.6</v>
      </c>
      <c r="E32" s="15">
        <f>D32/D44*100</f>
        <v>1.6151944539454184E-2</v>
      </c>
      <c r="F32" s="15">
        <v>0.9</v>
      </c>
      <c r="G32" s="10">
        <f>F32/F44*100</f>
        <v>9.012509362995839E-4</v>
      </c>
      <c r="H32" s="10">
        <f t="shared" si="1"/>
        <v>-96.538461538461533</v>
      </c>
      <c r="I32" s="10">
        <f t="shared" si="2"/>
        <v>0.57840616966580982</v>
      </c>
    </row>
    <row r="33" spans="1:9" ht="26.25" customHeight="1" x14ac:dyDescent="0.25">
      <c r="A33" s="3" t="s">
        <v>26</v>
      </c>
      <c r="B33" s="15">
        <f t="shared" ref="B33" si="3">B34+B41+B42+B43</f>
        <v>53877</v>
      </c>
      <c r="C33" s="15">
        <f>B33/B44*100</f>
        <v>60.677763762501122</v>
      </c>
      <c r="D33" s="15">
        <f>D34+D41+D42+D43</f>
        <v>633640.4</v>
      </c>
      <c r="E33" s="15">
        <f>D33/D44*100</f>
        <v>65.774579683531925</v>
      </c>
      <c r="F33" s="15">
        <f t="shared" ref="F33" si="4">F34+F41+F42+F43</f>
        <v>63154.999999999993</v>
      </c>
      <c r="G33" s="10">
        <f>F33/F44*100</f>
        <v>63.242780980000248</v>
      </c>
      <c r="H33" s="10">
        <f t="shared" si="1"/>
        <v>17.220706423891443</v>
      </c>
      <c r="I33" s="10">
        <f t="shared" si="2"/>
        <v>9.9670096793070631</v>
      </c>
    </row>
    <row r="34" spans="1:9" ht="70.5" customHeight="1" x14ac:dyDescent="0.25">
      <c r="A34" s="3" t="s">
        <v>27</v>
      </c>
      <c r="B34" s="15">
        <f t="shared" ref="B34" si="5">B35+B38+B39+B40</f>
        <v>53892</v>
      </c>
      <c r="C34" s="15">
        <f>B34/B44*100</f>
        <v>60.694657176322188</v>
      </c>
      <c r="D34" s="15">
        <f>D35+D38+D39+D40</f>
        <v>633375.4</v>
      </c>
      <c r="E34" s="15">
        <f>D34/D44*100</f>
        <v>65.747071551764861</v>
      </c>
      <c r="F34" s="15">
        <f t="shared" ref="F34" si="6">F35+F38+F39+F40</f>
        <v>63143.799999999996</v>
      </c>
      <c r="G34" s="10">
        <f>F34/F44*100</f>
        <v>63.231565412792968</v>
      </c>
      <c r="H34" s="10">
        <f t="shared" si="1"/>
        <v>17.167297558079113</v>
      </c>
      <c r="I34" s="10">
        <f t="shared" si="2"/>
        <v>9.9694115054042189</v>
      </c>
    </row>
    <row r="35" spans="1:9" ht="51.75" customHeight="1" x14ac:dyDescent="0.25">
      <c r="A35" s="3" t="s">
        <v>28</v>
      </c>
      <c r="B35" s="15">
        <f>B36+B37</f>
        <v>12056</v>
      </c>
      <c r="C35" s="15">
        <f>B35/B44*100</f>
        <v>13.577799801783943</v>
      </c>
      <c r="D35" s="15">
        <f>D36+D37</f>
        <v>73881</v>
      </c>
      <c r="E35" s="15">
        <f>D35/D44*100</f>
        <v>7.6691633323869839</v>
      </c>
      <c r="F35" s="15">
        <f>F36+F37</f>
        <v>18470.400000000001</v>
      </c>
      <c r="G35" s="10">
        <f>F35/F44*100</f>
        <v>18.496072548697597</v>
      </c>
      <c r="H35" s="10">
        <f t="shared" si="1"/>
        <v>53.205043132050434</v>
      </c>
      <c r="I35" s="10">
        <f t="shared" si="2"/>
        <v>25.0002030291956</v>
      </c>
    </row>
    <row r="36" spans="1:9" ht="39" customHeight="1" x14ac:dyDescent="0.25">
      <c r="A36" s="3" t="s">
        <v>29</v>
      </c>
      <c r="B36" s="15">
        <v>12056</v>
      </c>
      <c r="C36" s="15">
        <f>B36/B44*100</f>
        <v>13.577799801783943</v>
      </c>
      <c r="D36" s="15">
        <v>73881</v>
      </c>
      <c r="E36" s="15">
        <f>D36/D44*100</f>
        <v>7.6691633323869839</v>
      </c>
      <c r="F36" s="15">
        <v>18470.400000000001</v>
      </c>
      <c r="G36" s="10">
        <f>F36/F44*100</f>
        <v>18.496072548697597</v>
      </c>
      <c r="H36" s="10">
        <f t="shared" si="1"/>
        <v>53.205043132050434</v>
      </c>
      <c r="I36" s="10">
        <f t="shared" si="2"/>
        <v>25.0002030291956</v>
      </c>
    </row>
    <row r="37" spans="1:9" ht="26.25" customHeight="1" x14ac:dyDescent="0.25">
      <c r="A37" s="19" t="s">
        <v>111</v>
      </c>
      <c r="B37" s="15">
        <v>0</v>
      </c>
      <c r="C37" s="15">
        <f>B37/B44*100</f>
        <v>0</v>
      </c>
      <c r="D37" s="15">
        <v>0</v>
      </c>
      <c r="E37" s="15">
        <f>D37/D44*100</f>
        <v>0</v>
      </c>
      <c r="F37" s="15">
        <v>0</v>
      </c>
      <c r="G37" s="10">
        <f>F37/F44*100</f>
        <v>0</v>
      </c>
      <c r="H37" s="10"/>
      <c r="I37" s="10"/>
    </row>
    <row r="38" spans="1:9" ht="26.25" customHeight="1" x14ac:dyDescent="0.25">
      <c r="A38" s="20" t="s">
        <v>112</v>
      </c>
      <c r="B38" s="15">
        <v>3852</v>
      </c>
      <c r="C38" s="15">
        <f>B38/B44*100</f>
        <v>4.3382286692494816</v>
      </c>
      <c r="D38" s="15">
        <v>240649.4</v>
      </c>
      <c r="E38" s="15">
        <f>D38/D44*100</f>
        <v>24.980435490057367</v>
      </c>
      <c r="F38" s="15">
        <v>797.1</v>
      </c>
      <c r="G38" s="10">
        <f>F38/F44*100</f>
        <v>0.79820791258266488</v>
      </c>
      <c r="H38" s="10"/>
      <c r="I38" s="10">
        <f t="shared" si="2"/>
        <v>0.33122875020673231</v>
      </c>
    </row>
    <row r="39" spans="1:9" ht="26.25" customHeight="1" x14ac:dyDescent="0.25">
      <c r="A39" s="20" t="s">
        <v>113</v>
      </c>
      <c r="B39" s="15">
        <v>36156</v>
      </c>
      <c r="C39" s="15">
        <f>B39/B44*100</f>
        <v>40.719884674294981</v>
      </c>
      <c r="D39" s="15">
        <v>318845</v>
      </c>
      <c r="E39" s="15">
        <f>D39/ D44*100</f>
        <v>33.097472729320501</v>
      </c>
      <c r="F39" s="15">
        <v>42027.6</v>
      </c>
      <c r="G39" s="10">
        <f>F39/F44*100</f>
        <v>42.086015389360441</v>
      </c>
      <c r="H39" s="10">
        <f t="shared" si="1"/>
        <v>16.23962827746432</v>
      </c>
      <c r="I39" s="10">
        <f t="shared" si="2"/>
        <v>13.181200896987564</v>
      </c>
    </row>
    <row r="40" spans="1:9" ht="26.25" customHeight="1" x14ac:dyDescent="0.25">
      <c r="A40" s="3" t="s">
        <v>30</v>
      </c>
      <c r="B40" s="15">
        <v>1828</v>
      </c>
      <c r="C40" s="15">
        <f>B40/B44*100</f>
        <v>2.058744030993783</v>
      </c>
      <c r="D40" s="15">
        <v>0</v>
      </c>
      <c r="E40" s="15">
        <f>D40/ D44*100</f>
        <v>0</v>
      </c>
      <c r="F40" s="15">
        <v>1848.7</v>
      </c>
      <c r="G40" s="10">
        <f>F40/F44*100</f>
        <v>1.8512695621522677</v>
      </c>
      <c r="H40" s="10"/>
      <c r="I40" s="10"/>
    </row>
    <row r="41" spans="1:9" ht="35.25" customHeight="1" x14ac:dyDescent="0.25">
      <c r="A41" s="3" t="s">
        <v>31</v>
      </c>
      <c r="B41" s="15">
        <v>3</v>
      </c>
      <c r="C41" s="15">
        <f>B41/B44*100</f>
        <v>3.3786827642129924E-3</v>
      </c>
      <c r="D41" s="15">
        <v>265</v>
      </c>
      <c r="E41" s="15">
        <f>D41/D44*100</f>
        <v>2.7508131767065291E-2</v>
      </c>
      <c r="F41" s="15">
        <v>20</v>
      </c>
      <c r="G41" s="10">
        <f>F41/F44*100</f>
        <v>2.0027798584435198E-2</v>
      </c>
      <c r="H41" s="10"/>
      <c r="I41" s="10"/>
    </row>
    <row r="42" spans="1:9" ht="63.75" customHeight="1" x14ac:dyDescent="0.25">
      <c r="A42" s="3" t="s">
        <v>32</v>
      </c>
      <c r="B42" s="15">
        <v>0</v>
      </c>
      <c r="C42" s="15">
        <f>B42/B44*100</f>
        <v>0</v>
      </c>
      <c r="D42" s="15">
        <v>0</v>
      </c>
      <c r="E42" s="15">
        <f>D42/D44*100</f>
        <v>0</v>
      </c>
      <c r="F42" s="15">
        <v>0</v>
      </c>
      <c r="G42" s="10">
        <f>F42/F44*100</f>
        <v>0</v>
      </c>
      <c r="H42" s="10"/>
      <c r="I42" s="10"/>
    </row>
    <row r="43" spans="1:9" ht="39" customHeight="1" x14ac:dyDescent="0.25">
      <c r="A43" s="3" t="s">
        <v>33</v>
      </c>
      <c r="B43" s="15">
        <v>-18</v>
      </c>
      <c r="C43" s="15">
        <f>B43/B44*100</f>
        <v>-2.0272096585277951E-2</v>
      </c>
      <c r="D43" s="15">
        <v>0</v>
      </c>
      <c r="E43" s="15">
        <f>D43/D44*100</f>
        <v>0</v>
      </c>
      <c r="F43" s="15">
        <v>-8.8000000000000007</v>
      </c>
      <c r="G43" s="10">
        <f>F43/F44*100</f>
        <v>-8.8122313771514874E-3</v>
      </c>
      <c r="H43" s="10">
        <f t="shared" si="1"/>
        <v>-51.111111111111107</v>
      </c>
      <c r="I43" s="10" t="e">
        <f t="shared" si="2"/>
        <v>#DIV/0!</v>
      </c>
    </row>
    <row r="44" spans="1:9" s="14" customFormat="1" ht="15" customHeight="1" x14ac:dyDescent="0.25">
      <c r="A44" s="12" t="s">
        <v>34</v>
      </c>
      <c r="B44" s="16">
        <f t="shared" ref="B44" si="7">B33+B8</f>
        <v>88792</v>
      </c>
      <c r="C44" s="16">
        <f t="shared" ref="C44:I44" si="8">C33+C8</f>
        <v>100</v>
      </c>
      <c r="D44" s="16">
        <f t="shared" si="8"/>
        <v>963351.5</v>
      </c>
      <c r="E44" s="16">
        <f t="shared" si="8"/>
        <v>100</v>
      </c>
      <c r="F44" s="16">
        <f t="shared" si="8"/>
        <v>99861.199999999983</v>
      </c>
      <c r="G44" s="16">
        <f t="shared" si="8"/>
        <v>100.00000000000001</v>
      </c>
      <c r="H44" s="16">
        <f t="shared" si="8"/>
        <v>22.350879701852193</v>
      </c>
      <c r="I44" s="16">
        <f t="shared" si="8"/>
        <v>21.099846881330286</v>
      </c>
    </row>
    <row r="45" spans="1:9" ht="26.25" customHeight="1" x14ac:dyDescent="0.25">
      <c r="A45" s="3" t="s">
        <v>35</v>
      </c>
      <c r="B45" s="17">
        <f>SUM(B46:B53)</f>
        <v>3015.5</v>
      </c>
      <c r="C45" s="9">
        <f>B45/B91*100</f>
        <v>15.872472800197912</v>
      </c>
      <c r="D45" s="17">
        <f>SUM(D46:D53)</f>
        <v>126158.8</v>
      </c>
      <c r="E45" s="9">
        <f>D45/D91*100</f>
        <v>11.046140577835274</v>
      </c>
      <c r="F45" s="17">
        <f>SUM(F46:F53)</f>
        <v>14013.7</v>
      </c>
      <c r="G45" s="9">
        <f>F45/F91*100</f>
        <v>13.807566834724399</v>
      </c>
      <c r="H45" s="9">
        <f>F45/B45*100-100</f>
        <v>364.72226828055045</v>
      </c>
      <c r="I45" s="10">
        <f t="shared" ref="I45:I67" si="9">F45/D45*100</f>
        <v>11.107984540119279</v>
      </c>
    </row>
    <row r="46" spans="1:9" ht="53.25" customHeight="1" x14ac:dyDescent="0.25">
      <c r="A46" s="3" t="s">
        <v>103</v>
      </c>
      <c r="B46" s="17">
        <v>360.3</v>
      </c>
      <c r="C46" s="9">
        <f>B46/B91*100</f>
        <v>1.8964854750161859</v>
      </c>
      <c r="D46" s="17">
        <v>7447.7</v>
      </c>
      <c r="E46" s="9">
        <f>D46/D91*100</f>
        <v>0.6521014878196667</v>
      </c>
      <c r="F46" s="17">
        <v>887.8</v>
      </c>
      <c r="G46" s="9">
        <f>F46/F91*100</f>
        <v>0.87474099173439712</v>
      </c>
      <c r="H46" s="9">
        <f>F46/B46*100-100</f>
        <v>146.40577296697194</v>
      </c>
      <c r="I46" s="10">
        <f t="shared" si="9"/>
        <v>11.920458665091235</v>
      </c>
    </row>
    <row r="47" spans="1:9" ht="81.75" customHeight="1" x14ac:dyDescent="0.25">
      <c r="A47" s="3" t="s">
        <v>36</v>
      </c>
      <c r="B47" s="17">
        <v>1.8</v>
      </c>
      <c r="C47" s="9">
        <f>B47/B91*100</f>
        <v>9.4745319318044266E-3</v>
      </c>
      <c r="D47" s="17">
        <v>574</v>
      </c>
      <c r="E47" s="9">
        <f>D47/D91*100</f>
        <v>5.0257966084628639E-2</v>
      </c>
      <c r="F47" s="17">
        <v>47.8</v>
      </c>
      <c r="G47" s="9">
        <f>F47/F91*100</f>
        <v>4.7096890521405928E-2</v>
      </c>
      <c r="H47" s="9">
        <f>F47/B47*100-100</f>
        <v>2555.5555555555552</v>
      </c>
      <c r="I47" s="10">
        <f t="shared" si="9"/>
        <v>8.3275261324041807</v>
      </c>
    </row>
    <row r="48" spans="1:9" ht="105.75" customHeight="1" x14ac:dyDescent="0.25">
      <c r="A48" s="3" t="s">
        <v>37</v>
      </c>
      <c r="B48" s="17">
        <v>1107.5999999999999</v>
      </c>
      <c r="C48" s="9">
        <f>B48/B91*100</f>
        <v>5.8299953153703221</v>
      </c>
      <c r="D48" s="17">
        <v>37107.699999999997</v>
      </c>
      <c r="E48" s="9">
        <f>D48/D91*100</f>
        <v>3.2490549269661564</v>
      </c>
      <c r="F48" s="17">
        <v>4395.6000000000004</v>
      </c>
      <c r="G48" s="9">
        <f>F48/F91*100</f>
        <v>4.3309433467759808</v>
      </c>
      <c r="H48" s="9">
        <f>F48/B48*100-100</f>
        <v>296.85807150595889</v>
      </c>
      <c r="I48" s="10">
        <f t="shared" si="9"/>
        <v>11.845519932520746</v>
      </c>
    </row>
    <row r="49" spans="1:9" ht="15" customHeight="1" x14ac:dyDescent="0.25">
      <c r="A49" s="3" t="s">
        <v>38</v>
      </c>
      <c r="B49" s="17">
        <v>0</v>
      </c>
      <c r="C49" s="9">
        <f>B49/B91*100</f>
        <v>0</v>
      </c>
      <c r="D49" s="17">
        <v>17.899999999999999</v>
      </c>
      <c r="E49" s="9">
        <f>D49/D91*100</f>
        <v>1.5672780364370251E-3</v>
      </c>
      <c r="F49" s="17">
        <v>0</v>
      </c>
      <c r="G49" s="9">
        <f>F49/F91*100</f>
        <v>0</v>
      </c>
      <c r="H49" s="9" t="e">
        <f t="shared" ref="H49:H52" si="10">F49/B49*100-100</f>
        <v>#DIV/0!</v>
      </c>
      <c r="I49" s="10">
        <f t="shared" si="9"/>
        <v>0</v>
      </c>
    </row>
    <row r="50" spans="1:9" ht="64.5" customHeight="1" x14ac:dyDescent="0.25">
      <c r="A50" s="3" t="s">
        <v>39</v>
      </c>
      <c r="B50" s="17">
        <v>189.7</v>
      </c>
      <c r="C50" s="9">
        <f>B50/B91*100</f>
        <v>0.9985103930351662</v>
      </c>
      <c r="D50" s="17">
        <v>11203.7</v>
      </c>
      <c r="E50" s="9">
        <f>D50/D91*100</f>
        <v>0.98096720317483266</v>
      </c>
      <c r="F50" s="17">
        <v>1319.7</v>
      </c>
      <c r="G50" s="9">
        <f>F50/F91*100</f>
        <v>1.3002880004414101</v>
      </c>
      <c r="H50" s="9">
        <f t="shared" si="10"/>
        <v>595.677385345282</v>
      </c>
      <c r="I50" s="10">
        <f t="shared" si="9"/>
        <v>11.779144389799798</v>
      </c>
    </row>
    <row r="51" spans="1:9" ht="32.25" customHeight="1" x14ac:dyDescent="0.25">
      <c r="A51" s="3" t="s">
        <v>104</v>
      </c>
      <c r="B51" s="17">
        <v>0</v>
      </c>
      <c r="C51" s="9"/>
      <c r="D51" s="17">
        <v>0</v>
      </c>
      <c r="E51" s="9"/>
      <c r="F51" s="17">
        <v>0</v>
      </c>
      <c r="G51" s="9"/>
      <c r="H51" s="9" t="e">
        <f t="shared" si="10"/>
        <v>#DIV/0!</v>
      </c>
      <c r="I51" s="10" t="e">
        <f t="shared" si="9"/>
        <v>#DIV/0!</v>
      </c>
    </row>
    <row r="52" spans="1:9" ht="15" customHeight="1" x14ac:dyDescent="0.25">
      <c r="A52" s="3" t="s">
        <v>40</v>
      </c>
      <c r="B52" s="17">
        <v>0</v>
      </c>
      <c r="C52" s="9">
        <f>B52/B91*100</f>
        <v>0</v>
      </c>
      <c r="D52" s="17">
        <v>510</v>
      </c>
      <c r="E52" s="9">
        <f>D52/D91*100</f>
        <v>4.4654290423624746E-2</v>
      </c>
      <c r="F52" s="17">
        <v>0</v>
      </c>
      <c r="G52" s="9">
        <f>F52/F91*100</f>
        <v>0</v>
      </c>
      <c r="H52" s="9" t="e">
        <f t="shared" si="10"/>
        <v>#DIV/0!</v>
      </c>
      <c r="I52" s="10">
        <f t="shared" si="9"/>
        <v>0</v>
      </c>
    </row>
    <row r="53" spans="1:9" ht="26.25" customHeight="1" x14ac:dyDescent="0.25">
      <c r="A53" s="3" t="s">
        <v>41</v>
      </c>
      <c r="B53" s="17">
        <v>1356.1</v>
      </c>
      <c r="C53" s="9">
        <f>B53/B91*100</f>
        <v>7.1380070848444337</v>
      </c>
      <c r="D53" s="17">
        <v>69297.8</v>
      </c>
      <c r="E53" s="9">
        <f>D53/D91*100</f>
        <v>6.0675374253299275</v>
      </c>
      <c r="F53" s="17">
        <v>7362.8</v>
      </c>
      <c r="G53" s="9">
        <f>F53/F91*100</f>
        <v>7.2544976052512045</v>
      </c>
      <c r="H53" s="9">
        <f>F53/B53*100-100</f>
        <v>442.93931126023165</v>
      </c>
      <c r="I53" s="10">
        <f t="shared" si="9"/>
        <v>10.62486832193807</v>
      </c>
    </row>
    <row r="54" spans="1:9" ht="15" customHeight="1" x14ac:dyDescent="0.25">
      <c r="A54" s="3" t="s">
        <v>42</v>
      </c>
      <c r="B54" s="17">
        <f>B55</f>
        <v>139.80000000000001</v>
      </c>
      <c r="C54" s="9">
        <f>B54/B91*100</f>
        <v>0.73585531337014376</v>
      </c>
      <c r="D54" s="17">
        <f>D55</f>
        <v>3075.8</v>
      </c>
      <c r="E54" s="9">
        <f>D54/D91*100</f>
        <v>0.26930914997055883</v>
      </c>
      <c r="F54" s="17">
        <f>F55</f>
        <v>253.1</v>
      </c>
      <c r="G54" s="9">
        <f>F54/F91*100</f>
        <v>0.24937705002024768</v>
      </c>
      <c r="H54" s="9">
        <f>F54/B54*100-100</f>
        <v>81.044349070100111</v>
      </c>
      <c r="I54" s="10">
        <f t="shared" si="9"/>
        <v>8.2287534950256838</v>
      </c>
    </row>
    <row r="55" spans="1:9" ht="26.25" customHeight="1" x14ac:dyDescent="0.25">
      <c r="A55" s="3" t="s">
        <v>43</v>
      </c>
      <c r="B55" s="17">
        <v>139.80000000000001</v>
      </c>
      <c r="C55" s="9">
        <f>B55/B91*100</f>
        <v>0.73585531337014376</v>
      </c>
      <c r="D55" s="17">
        <v>3075.8</v>
      </c>
      <c r="E55" s="9">
        <f>D55/D91*100</f>
        <v>0.26930914997055883</v>
      </c>
      <c r="F55" s="17">
        <v>253.1</v>
      </c>
      <c r="G55" s="9">
        <f>F55/F91*100</f>
        <v>0.24937705002024768</v>
      </c>
      <c r="H55" s="9">
        <f t="shared" ref="H55:H104" si="11">F55/B55*100-100</f>
        <v>81.044349070100111</v>
      </c>
      <c r="I55" s="10">
        <f t="shared" si="9"/>
        <v>8.2287534950256838</v>
      </c>
    </row>
    <row r="56" spans="1:9" ht="51.75" customHeight="1" x14ac:dyDescent="0.25">
      <c r="A56" s="3" t="s">
        <v>44</v>
      </c>
      <c r="B56" s="17">
        <f>B58</f>
        <v>39.4</v>
      </c>
      <c r="C56" s="9">
        <f>B56/B91*100</f>
        <v>0.20738697672949682</v>
      </c>
      <c r="D56" s="17">
        <f>SUM(D57:D58)</f>
        <v>0</v>
      </c>
      <c r="E56" s="9">
        <f>D56/D91*100</f>
        <v>0</v>
      </c>
      <c r="F56" s="17">
        <f>SUM(F57:F58)</f>
        <v>0</v>
      </c>
      <c r="G56" s="9">
        <f>F56/F91*100</f>
        <v>0</v>
      </c>
      <c r="H56" s="9">
        <f t="shared" si="11"/>
        <v>-100</v>
      </c>
      <c r="I56" s="10" t="e">
        <f t="shared" si="9"/>
        <v>#DIV/0!</v>
      </c>
    </row>
    <row r="57" spans="1:9" ht="20.25" customHeight="1" x14ac:dyDescent="0.25">
      <c r="A57" s="3" t="s">
        <v>105</v>
      </c>
      <c r="B57" s="17">
        <v>0</v>
      </c>
      <c r="C57" s="9">
        <f>B57/B91*100</f>
        <v>0</v>
      </c>
      <c r="D57" s="17">
        <v>0</v>
      </c>
      <c r="E57" s="9">
        <f>D57/D91*100</f>
        <v>0</v>
      </c>
      <c r="F57" s="17">
        <v>0</v>
      </c>
      <c r="G57" s="9">
        <f>F57/F91*100</f>
        <v>0</v>
      </c>
      <c r="H57" s="9" t="e">
        <f t="shared" si="11"/>
        <v>#DIV/0!</v>
      </c>
      <c r="I57" s="10" t="e">
        <f t="shared" si="9"/>
        <v>#DIV/0!</v>
      </c>
    </row>
    <row r="58" spans="1:9" ht="66" customHeight="1" x14ac:dyDescent="0.25">
      <c r="A58" s="3" t="s">
        <v>102</v>
      </c>
      <c r="B58" s="17">
        <v>39.4</v>
      </c>
      <c r="C58" s="9">
        <f>B58/B91*100</f>
        <v>0.20738697672949682</v>
      </c>
      <c r="D58" s="17">
        <v>0</v>
      </c>
      <c r="E58" s="9">
        <f>D58/D91*100</f>
        <v>0</v>
      </c>
      <c r="F58" s="17">
        <v>0</v>
      </c>
      <c r="G58" s="9">
        <f>F58/F91*100</f>
        <v>0</v>
      </c>
      <c r="H58" s="9">
        <f t="shared" si="11"/>
        <v>-100</v>
      </c>
      <c r="I58" s="10" t="e">
        <f t="shared" si="9"/>
        <v>#DIV/0!</v>
      </c>
    </row>
    <row r="59" spans="1:9" ht="26.25" customHeight="1" x14ac:dyDescent="0.25">
      <c r="A59" s="3" t="s">
        <v>45</v>
      </c>
      <c r="B59" s="17">
        <f>SUM(B60:B62)</f>
        <v>1743.6</v>
      </c>
      <c r="C59" s="9">
        <f>B59/B91*100</f>
        <v>9.1776632646078848</v>
      </c>
      <c r="D59" s="17">
        <f>SUM(D60:D62)</f>
        <v>76272.099999999991</v>
      </c>
      <c r="E59" s="9">
        <f>D59/D91*100</f>
        <v>6.6781892247446049</v>
      </c>
      <c r="F59" s="17">
        <f>SUM(F60:F62)</f>
        <v>4535.2</v>
      </c>
      <c r="G59" s="9">
        <f>F59/F91*100</f>
        <v>4.4684899140728067</v>
      </c>
      <c r="H59" s="9">
        <f t="shared" si="11"/>
        <v>160.10552879100709</v>
      </c>
      <c r="I59" s="10">
        <f t="shared" si="9"/>
        <v>5.9460798902875371</v>
      </c>
    </row>
    <row r="60" spans="1:9" ht="26.25" customHeight="1" x14ac:dyDescent="0.25">
      <c r="A60" s="3" t="s">
        <v>46</v>
      </c>
      <c r="B60" s="17">
        <v>0</v>
      </c>
      <c r="C60" s="9">
        <f>B60/B91*100</f>
        <v>0</v>
      </c>
      <c r="D60" s="17">
        <v>730.7</v>
      </c>
      <c r="E60" s="9">
        <f>D60/D91*100</f>
        <v>6.3978215710867842E-2</v>
      </c>
      <c r="F60" s="17">
        <v>0</v>
      </c>
      <c r="G60" s="9">
        <f>F60/F91*100</f>
        <v>0</v>
      </c>
      <c r="H60" s="9" t="e">
        <f t="shared" si="11"/>
        <v>#DIV/0!</v>
      </c>
      <c r="I60" s="10">
        <f t="shared" si="9"/>
        <v>0</v>
      </c>
    </row>
    <row r="61" spans="1:9" ht="26.25" customHeight="1" x14ac:dyDescent="0.25">
      <c r="A61" s="3" t="s">
        <v>47</v>
      </c>
      <c r="B61" s="17">
        <v>1743.6</v>
      </c>
      <c r="C61" s="9">
        <f>B61/B91*100</f>
        <v>9.1776632646078848</v>
      </c>
      <c r="D61" s="17">
        <v>74841.399999999994</v>
      </c>
      <c r="E61" s="9">
        <f>D61/D91*100</f>
        <v>6.5529208064915077</v>
      </c>
      <c r="F61" s="17">
        <v>4480.2</v>
      </c>
      <c r="G61" s="9">
        <f>F61/F91*100</f>
        <v>4.4142989312552894</v>
      </c>
      <c r="H61" s="9">
        <f t="shared" si="11"/>
        <v>156.95113558155543</v>
      </c>
      <c r="I61" s="10">
        <f t="shared" si="9"/>
        <v>5.9862589422431975</v>
      </c>
    </row>
    <row r="62" spans="1:9" ht="26.25" customHeight="1" x14ac:dyDescent="0.25">
      <c r="A62" s="3" t="s">
        <v>48</v>
      </c>
      <c r="B62" s="17">
        <v>0</v>
      </c>
      <c r="C62" s="9">
        <f>B62/B91*100</f>
        <v>0</v>
      </c>
      <c r="D62" s="17">
        <v>700</v>
      </c>
      <c r="E62" s="9">
        <f>D62/D91*100</f>
        <v>6.1290202542230048E-2</v>
      </c>
      <c r="F62" s="17">
        <v>55</v>
      </c>
      <c r="G62" s="9">
        <f>F62/F91*100</f>
        <v>5.4190982817517282E-2</v>
      </c>
      <c r="H62" s="9" t="e">
        <f t="shared" si="11"/>
        <v>#DIV/0!</v>
      </c>
      <c r="I62" s="10">
        <f t="shared" si="9"/>
        <v>7.8571428571428568</v>
      </c>
    </row>
    <row r="63" spans="1:9" ht="26.25" customHeight="1" x14ac:dyDescent="0.25">
      <c r="A63" s="3" t="s">
        <v>49</v>
      </c>
      <c r="B63" s="17">
        <f>SUM(B64:B66)</f>
        <v>856.7</v>
      </c>
      <c r="C63" s="9">
        <f>B63/B91*100</f>
        <v>4.5093508366538062</v>
      </c>
      <c r="D63" s="17">
        <f>SUM(D64:D66)</f>
        <v>178677.9</v>
      </c>
      <c r="E63" s="9">
        <f>D63/D91*100</f>
        <v>15.644578115457609</v>
      </c>
      <c r="F63" s="17">
        <f>SUM(F64:F66)</f>
        <v>3243.9</v>
      </c>
      <c r="G63" s="9">
        <f>F63/F91*100</f>
        <v>3.1961841665771691</v>
      </c>
      <c r="H63" s="9">
        <f t="shared" si="11"/>
        <v>278.65063616201707</v>
      </c>
      <c r="I63" s="10">
        <f t="shared" si="9"/>
        <v>1.8155015253705133</v>
      </c>
    </row>
    <row r="64" spans="1:9" ht="15" customHeight="1" x14ac:dyDescent="0.25">
      <c r="A64" s="3" t="s">
        <v>50</v>
      </c>
      <c r="B64" s="17">
        <v>401</v>
      </c>
      <c r="C64" s="9">
        <f>B64/B91*100</f>
        <v>2.1107151692519857</v>
      </c>
      <c r="D64" s="17">
        <v>11198.5</v>
      </c>
      <c r="E64" s="9">
        <f>D64/D91*100</f>
        <v>0.98051190452737602</v>
      </c>
      <c r="F64" s="17">
        <v>351.1</v>
      </c>
      <c r="G64" s="9">
        <f>F64/F91*100</f>
        <v>0.34593552849509668</v>
      </c>
      <c r="H64" s="9">
        <f t="shared" si="11"/>
        <v>-12.443890274314214</v>
      </c>
      <c r="I64" s="10">
        <f t="shared" si="9"/>
        <v>3.1352413269634329</v>
      </c>
    </row>
    <row r="65" spans="1:9" ht="15" customHeight="1" x14ac:dyDescent="0.25">
      <c r="A65" s="3" t="s">
        <v>51</v>
      </c>
      <c r="B65" s="17">
        <v>0</v>
      </c>
      <c r="C65" s="9">
        <f>B65/B91*100</f>
        <v>0</v>
      </c>
      <c r="D65" s="17">
        <v>140652.5</v>
      </c>
      <c r="E65" s="9">
        <f>D65/D91*100</f>
        <v>12.315171732958587</v>
      </c>
      <c r="F65" s="17">
        <v>448</v>
      </c>
      <c r="G65" s="9">
        <f>F65/F91*100</f>
        <v>0.44141018731359527</v>
      </c>
      <c r="H65" s="9" t="e">
        <f t="shared" si="11"/>
        <v>#DIV/0!</v>
      </c>
      <c r="I65" s="10">
        <f t="shared" si="9"/>
        <v>0.3185154903041183</v>
      </c>
    </row>
    <row r="66" spans="1:9" ht="15" customHeight="1" x14ac:dyDescent="0.25">
      <c r="A66" s="3" t="s">
        <v>52</v>
      </c>
      <c r="B66" s="17">
        <v>455.7</v>
      </c>
      <c r="C66" s="9">
        <f>B66/B91*100</f>
        <v>2.3986356674018201</v>
      </c>
      <c r="D66" s="17">
        <v>26826.9</v>
      </c>
      <c r="E66" s="9">
        <f>D66/D91*100</f>
        <v>2.3488944779716445</v>
      </c>
      <c r="F66" s="17">
        <v>2444.8000000000002</v>
      </c>
      <c r="G66" s="9">
        <f>F66/F91*100</f>
        <v>2.4088384507684775</v>
      </c>
      <c r="H66" s="9">
        <f t="shared" si="11"/>
        <v>436.49330700021949</v>
      </c>
      <c r="I66" s="10">
        <f t="shared" si="9"/>
        <v>9.1132408142573311</v>
      </c>
    </row>
    <row r="67" spans="1:9" ht="15" customHeight="1" x14ac:dyDescent="0.25">
      <c r="A67" s="3" t="s">
        <v>53</v>
      </c>
      <c r="B67" s="17">
        <f>SUM(B68:B73)</f>
        <v>10503.6</v>
      </c>
      <c r="C67" s="9">
        <f>B67/B91*100</f>
        <v>55.287051999389426</v>
      </c>
      <c r="D67" s="17">
        <f>SUM(D68:D73)</f>
        <v>649246.1</v>
      </c>
      <c r="E67" s="9">
        <f>D67/D91*100</f>
        <v>56.846321383932775</v>
      </c>
      <c r="F67" s="17">
        <f>SUM(F68:F73)</f>
        <v>68446.2</v>
      </c>
      <c r="G67" s="9">
        <f>F67/F91*100</f>
        <v>67.439397238624565</v>
      </c>
      <c r="H67" s="9">
        <f t="shared" si="11"/>
        <v>551.64515023420529</v>
      </c>
      <c r="I67" s="10">
        <f t="shared" si="9"/>
        <v>10.542412191617323</v>
      </c>
    </row>
    <row r="68" spans="1:9" ht="15" customHeight="1" x14ac:dyDescent="0.25">
      <c r="A68" s="3" t="s">
        <v>54</v>
      </c>
      <c r="B68" s="17">
        <v>3028.4</v>
      </c>
      <c r="C68" s="9">
        <f>B68/B91*100</f>
        <v>15.940373612375847</v>
      </c>
      <c r="D68" s="28">
        <v>178189.9</v>
      </c>
      <c r="E68" s="9">
        <f>D68/D91*100</f>
        <v>15.601850088542452</v>
      </c>
      <c r="F68" s="35">
        <v>21765.7</v>
      </c>
      <c r="G68" s="9">
        <f>F68/F91*100</f>
        <v>21.44553954020429</v>
      </c>
      <c r="H68" s="9">
        <f t="shared" si="11"/>
        <v>618.71945581825378</v>
      </c>
      <c r="I68" s="10">
        <f t="shared" ref="I68:I104" si="12">F68/D68*100</f>
        <v>12.214889845047335</v>
      </c>
    </row>
    <row r="69" spans="1:9" ht="15" customHeight="1" x14ac:dyDescent="0.25">
      <c r="A69" s="3" t="s">
        <v>55</v>
      </c>
      <c r="B69" s="17">
        <v>6012.1</v>
      </c>
      <c r="C69" s="9">
        <f>B69/B91*100</f>
        <v>31.645463015111879</v>
      </c>
      <c r="D69" s="28">
        <v>421769.1</v>
      </c>
      <c r="E69" s="9">
        <f>D69/D91*100</f>
        <v>36.929019378648682</v>
      </c>
      <c r="F69" s="35">
        <v>41747.699999999997</v>
      </c>
      <c r="G69" s="9">
        <f>F69/F91*100</f>
        <v>41.133616243106651</v>
      </c>
      <c r="H69" s="9">
        <f t="shared" si="11"/>
        <v>594.39463748107971</v>
      </c>
      <c r="I69" s="10">
        <f t="shared" si="12"/>
        <v>9.8982357882547589</v>
      </c>
    </row>
    <row r="70" spans="1:9" ht="26.25" customHeight="1" x14ac:dyDescent="0.25">
      <c r="A70" s="3" t="s">
        <v>56</v>
      </c>
      <c r="B70" s="17">
        <v>1446.1</v>
      </c>
      <c r="C70" s="9">
        <f>B70/B91*100</f>
        <v>7.6117336814346546</v>
      </c>
      <c r="D70" s="28">
        <v>47436.1</v>
      </c>
      <c r="E70" s="9">
        <f>D70/D91*100</f>
        <v>4.1533831097335403</v>
      </c>
      <c r="F70" s="35">
        <v>4882.8</v>
      </c>
      <c r="G70" s="9">
        <f>F70/F91*100</f>
        <v>4.8109769254795163</v>
      </c>
      <c r="H70" s="9">
        <f t="shared" si="11"/>
        <v>237.65299771800017</v>
      </c>
      <c r="I70" s="10">
        <f t="shared" si="12"/>
        <v>10.2934263145579</v>
      </c>
    </row>
    <row r="71" spans="1:9" ht="36.75" customHeight="1" x14ac:dyDescent="0.25">
      <c r="A71" s="3" t="s">
        <v>57</v>
      </c>
      <c r="B71" s="17">
        <v>0</v>
      </c>
      <c r="C71" s="9">
        <f>B71/B91*100</f>
        <v>0</v>
      </c>
      <c r="D71" s="28">
        <v>66</v>
      </c>
      <c r="E71" s="9">
        <f>D71/D91*100</f>
        <v>5.7787905254102611E-3</v>
      </c>
      <c r="F71" s="35">
        <v>7.4</v>
      </c>
      <c r="G71" s="9">
        <f>F71/F91*100</f>
        <v>7.2911504154477801E-3</v>
      </c>
      <c r="H71" s="9" t="e">
        <f t="shared" si="11"/>
        <v>#DIV/0!</v>
      </c>
      <c r="I71" s="10">
        <f t="shared" si="12"/>
        <v>11.212121212121213</v>
      </c>
    </row>
    <row r="72" spans="1:9" ht="15" customHeight="1" x14ac:dyDescent="0.25">
      <c r="A72" s="3" t="s">
        <v>58</v>
      </c>
      <c r="B72" s="17">
        <v>17</v>
      </c>
      <c r="C72" s="9">
        <f>B72/B91*100</f>
        <v>8.9481690467041783E-2</v>
      </c>
      <c r="D72" s="28">
        <v>400</v>
      </c>
      <c r="E72" s="9">
        <f>D72/D91*100</f>
        <v>3.502297288127431E-2</v>
      </c>
      <c r="F72" s="35">
        <v>42.6</v>
      </c>
      <c r="G72" s="9">
        <f>F72/F91*100</f>
        <v>4.1973379418658842E-2</v>
      </c>
      <c r="H72" s="9">
        <f t="shared" si="11"/>
        <v>150.58823529411765</v>
      </c>
      <c r="I72" s="10">
        <f t="shared" si="12"/>
        <v>10.65</v>
      </c>
    </row>
    <row r="73" spans="1:9" ht="26.25" customHeight="1" x14ac:dyDescent="0.25">
      <c r="A73" s="3" t="s">
        <v>59</v>
      </c>
      <c r="B73" s="17">
        <v>0</v>
      </c>
      <c r="C73" s="9">
        <f>B73/B91*100</f>
        <v>0</v>
      </c>
      <c r="D73" s="28">
        <v>1385</v>
      </c>
      <c r="E73" s="9">
        <f>D73/D91*100</f>
        <v>0.12126704360141229</v>
      </c>
      <c r="F73" s="35">
        <v>0</v>
      </c>
      <c r="G73" s="9">
        <f>F73/F91*100</f>
        <v>0</v>
      </c>
      <c r="H73" s="9" t="e">
        <f t="shared" si="11"/>
        <v>#DIV/0!</v>
      </c>
      <c r="I73" s="10">
        <f t="shared" si="12"/>
        <v>0</v>
      </c>
    </row>
    <row r="74" spans="1:9" ht="26.25" customHeight="1" x14ac:dyDescent="0.25">
      <c r="A74" s="3" t="s">
        <v>60</v>
      </c>
      <c r="B74" s="17">
        <f>B75</f>
        <v>1667.3</v>
      </c>
      <c r="C74" s="9">
        <f>B74/B91*100</f>
        <v>8.7760483832763985</v>
      </c>
      <c r="D74" s="17">
        <f>D75</f>
        <v>47390.7</v>
      </c>
      <c r="E74" s="9">
        <f>D74/D91*100</f>
        <v>4.1494080023115156</v>
      </c>
      <c r="F74" s="17">
        <f>F75</f>
        <v>7724.2</v>
      </c>
      <c r="G74" s="9">
        <f>F74/F91*100</f>
        <v>7.6105816268921265</v>
      </c>
      <c r="H74" s="9">
        <f t="shared" si="11"/>
        <v>363.2759551370479</v>
      </c>
      <c r="I74" s="10">
        <f t="shared" si="12"/>
        <v>16.298978491560582</v>
      </c>
    </row>
    <row r="75" spans="1:9" ht="15" customHeight="1" x14ac:dyDescent="0.25">
      <c r="A75" s="3" t="s">
        <v>61</v>
      </c>
      <c r="B75" s="17">
        <v>1667.3</v>
      </c>
      <c r="C75" s="9">
        <f>B75/B91*100</f>
        <v>8.7760483832763985</v>
      </c>
      <c r="D75" s="17">
        <v>47390.7</v>
      </c>
      <c r="E75" s="9">
        <f>D75/D91*100</f>
        <v>4.1494080023115156</v>
      </c>
      <c r="F75" s="17">
        <v>7724.2</v>
      </c>
      <c r="G75" s="9">
        <f>F75/F91*100</f>
        <v>7.6105816268921265</v>
      </c>
      <c r="H75" s="9">
        <f t="shared" si="11"/>
        <v>363.2759551370479</v>
      </c>
      <c r="I75" s="10">
        <f t="shared" si="12"/>
        <v>16.298978491560582</v>
      </c>
    </row>
    <row r="76" spans="1:9" ht="15" customHeight="1" x14ac:dyDescent="0.25">
      <c r="A76" s="3" t="s">
        <v>62</v>
      </c>
      <c r="B76" s="17">
        <f>SUM(B77:B80)</f>
        <v>618.1</v>
      </c>
      <c r="C76" s="9">
        <f>B76/B91*100</f>
        <v>3.2534489928046195</v>
      </c>
      <c r="D76" s="17">
        <f>SUM(D77:D80)</f>
        <v>29851</v>
      </c>
      <c r="E76" s="9">
        <f>D76/D91*100</f>
        <v>2.6136769086972986</v>
      </c>
      <c r="F76" s="17">
        <f>SUM(F77:F80)</f>
        <v>1502.3</v>
      </c>
      <c r="G76" s="9">
        <f>F76/F91*100</f>
        <v>1.4802020633955673</v>
      </c>
      <c r="H76" s="9">
        <f t="shared" si="11"/>
        <v>143.05128619964407</v>
      </c>
      <c r="I76" s="10">
        <f t="shared" si="12"/>
        <v>5.0326622223711102</v>
      </c>
    </row>
    <row r="77" spans="1:9" ht="15" customHeight="1" x14ac:dyDescent="0.25">
      <c r="A77" s="3" t="s">
        <v>63</v>
      </c>
      <c r="B77" s="17">
        <v>335.6</v>
      </c>
      <c r="C77" s="9">
        <f>B77/B91*100</f>
        <v>1.7664738423964252</v>
      </c>
      <c r="D77" s="17">
        <v>4817.8</v>
      </c>
      <c r="E77" s="9">
        <f>D77/D91*100</f>
        <v>0.42183419686850848</v>
      </c>
      <c r="F77" s="35">
        <v>698.4</v>
      </c>
      <c r="G77" s="9">
        <f>F77/F91*100</f>
        <v>0.68812695272280122</v>
      </c>
      <c r="H77" s="9">
        <f t="shared" si="11"/>
        <v>108.10488676996422</v>
      </c>
      <c r="I77" s="10">
        <f t="shared" si="12"/>
        <v>14.496243098509693</v>
      </c>
    </row>
    <row r="78" spans="1:9" ht="26.25" customHeight="1" x14ac:dyDescent="0.25">
      <c r="A78" s="3" t="s">
        <v>64</v>
      </c>
      <c r="B78" s="17">
        <v>5</v>
      </c>
      <c r="C78" s="9">
        <f>B78/B91*100</f>
        <v>2.6318144255012294E-2</v>
      </c>
      <c r="D78" s="29">
        <v>9874.6</v>
      </c>
      <c r="E78" s="9">
        <f>D78/D91*100</f>
        <v>0.86459462003357823</v>
      </c>
      <c r="F78" s="36">
        <v>86.5</v>
      </c>
      <c r="G78" s="9">
        <f>F78/F91*100</f>
        <v>8.5227636613004448E-2</v>
      </c>
      <c r="H78" s="9">
        <f t="shared" si="11"/>
        <v>1630</v>
      </c>
      <c r="I78" s="10">
        <f t="shared" si="12"/>
        <v>0.8759848500192412</v>
      </c>
    </row>
    <row r="79" spans="1:9" ht="15" customHeight="1" x14ac:dyDescent="0.25">
      <c r="A79" s="3" t="s">
        <v>65</v>
      </c>
      <c r="B79" s="17">
        <v>264.60000000000002</v>
      </c>
      <c r="C79" s="9">
        <f>B79/B91*100</f>
        <v>1.3927561939752506</v>
      </c>
      <c r="D79" s="29">
        <v>13627.1</v>
      </c>
      <c r="E79" s="9">
        <f>D79/D91*100</f>
        <v>1.193153884376033</v>
      </c>
      <c r="F79" s="36">
        <v>717.4</v>
      </c>
      <c r="G79" s="9">
        <f>F79/F91*100</f>
        <v>0.70684747405976167</v>
      </c>
      <c r="H79" s="9">
        <f t="shared" si="11"/>
        <v>171.1262282690854</v>
      </c>
      <c r="I79" s="10">
        <f t="shared" si="12"/>
        <v>5.264509690249576</v>
      </c>
    </row>
    <row r="80" spans="1:9" ht="26.25" customHeight="1" x14ac:dyDescent="0.25">
      <c r="A80" s="3" t="s">
        <v>66</v>
      </c>
      <c r="B80" s="17">
        <v>12.9</v>
      </c>
      <c r="C80" s="9">
        <f>B80/B91*100</f>
        <v>6.7900812177931716E-2</v>
      </c>
      <c r="D80" s="29">
        <v>1531.5</v>
      </c>
      <c r="E80" s="9">
        <f>D80/D91*100</f>
        <v>0.13409420741917902</v>
      </c>
      <c r="F80" s="36">
        <v>0</v>
      </c>
      <c r="G80" s="9">
        <f>F80/F91*100</f>
        <v>0</v>
      </c>
      <c r="H80" s="9">
        <f t="shared" si="11"/>
        <v>-100</v>
      </c>
      <c r="I80" s="10">
        <f t="shared" si="12"/>
        <v>0</v>
      </c>
    </row>
    <row r="81" spans="1:10" ht="26.25" customHeight="1" x14ac:dyDescent="0.25">
      <c r="A81" s="3" t="s">
        <v>67</v>
      </c>
      <c r="B81" s="17">
        <f>SUM(B82:B83)</f>
        <v>318.5</v>
      </c>
      <c r="C81" s="9">
        <f>B81/B91*100</f>
        <v>1.6764657890442829</v>
      </c>
      <c r="D81" s="17">
        <f>SUM(D82:D83)</f>
        <v>22656.5</v>
      </c>
      <c r="E81" s="9">
        <f>D81/D91*100</f>
        <v>1.9837449627114787</v>
      </c>
      <c r="F81" s="17">
        <f>SUM(F82:F83)</f>
        <v>1452.6</v>
      </c>
      <c r="G81" s="9">
        <f>F81/F91*100</f>
        <v>1.4312331207404654</v>
      </c>
      <c r="H81" s="9">
        <f t="shared" si="11"/>
        <v>356.0753532182103</v>
      </c>
      <c r="I81" s="10">
        <f t="shared" si="12"/>
        <v>6.4114051155297602</v>
      </c>
    </row>
    <row r="82" spans="1:10" ht="15" customHeight="1" x14ac:dyDescent="0.25">
      <c r="A82" s="3" t="s">
        <v>68</v>
      </c>
      <c r="B82" s="17">
        <v>5.8</v>
      </c>
      <c r="C82" s="9">
        <f>B82/B91*100</f>
        <v>3.0529047335814255E-2</v>
      </c>
      <c r="D82" s="17">
        <v>12538</v>
      </c>
      <c r="E82" s="9">
        <f>D82/D91*100</f>
        <v>1.0977950849635434</v>
      </c>
      <c r="F82" s="37">
        <v>58.3</v>
      </c>
      <c r="G82" s="9">
        <f>F82/F91*100</f>
        <v>5.7442441786568314E-2</v>
      </c>
      <c r="H82" s="9">
        <f t="shared" si="11"/>
        <v>905.17241379310337</v>
      </c>
      <c r="I82" s="10">
        <f t="shared" si="12"/>
        <v>0.46498644121869515</v>
      </c>
    </row>
    <row r="83" spans="1:10" ht="15" customHeight="1" x14ac:dyDescent="0.25">
      <c r="A83" s="3" t="s">
        <v>69</v>
      </c>
      <c r="B83" s="17">
        <v>312.7</v>
      </c>
      <c r="C83" s="9">
        <f>B83/B91*100</f>
        <v>1.6459367417084685</v>
      </c>
      <c r="D83" s="30">
        <v>10118.5</v>
      </c>
      <c r="E83" s="9">
        <f>D83/D91*100</f>
        <v>0.88594987774793521</v>
      </c>
      <c r="F83" s="37">
        <v>1394.3</v>
      </c>
      <c r="G83" s="9">
        <f>F83/F91*100</f>
        <v>1.3737906789538972</v>
      </c>
      <c r="H83" s="9">
        <f t="shared" si="11"/>
        <v>345.89062999680209</v>
      </c>
      <c r="I83" s="10">
        <f t="shared" si="12"/>
        <v>13.77971043138805</v>
      </c>
    </row>
    <row r="84" spans="1:10" ht="26.25" customHeight="1" x14ac:dyDescent="0.25">
      <c r="A84" s="3" t="s">
        <v>70</v>
      </c>
      <c r="B84" s="17">
        <f>B85</f>
        <v>95.8</v>
      </c>
      <c r="C84" s="9">
        <f>B84/B91*100</f>
        <v>0.5042556439260355</v>
      </c>
      <c r="D84" s="17">
        <f>D85</f>
        <v>1930.1</v>
      </c>
      <c r="E84" s="9">
        <f>D84/D91*100</f>
        <v>0.16899459989536886</v>
      </c>
      <c r="F84" s="17">
        <f>F85</f>
        <v>321.7</v>
      </c>
      <c r="G84" s="9">
        <f>F84/F91*100</f>
        <v>0.31696798495264195</v>
      </c>
      <c r="H84" s="9">
        <f t="shared" si="11"/>
        <v>235.80375782880998</v>
      </c>
      <c r="I84" s="10">
        <f t="shared" si="12"/>
        <v>16.667530179783434</v>
      </c>
    </row>
    <row r="85" spans="1:10" ht="26.25" customHeight="1" x14ac:dyDescent="0.25">
      <c r="A85" s="3" t="s">
        <v>71</v>
      </c>
      <c r="B85" s="17">
        <v>95.8</v>
      </c>
      <c r="C85" s="9">
        <f>B85/B91*100</f>
        <v>0.5042556439260355</v>
      </c>
      <c r="D85" s="31">
        <v>1930.1</v>
      </c>
      <c r="E85" s="9">
        <f>D85/D91*100</f>
        <v>0.16899459989536886</v>
      </c>
      <c r="F85" s="38">
        <v>321.7</v>
      </c>
      <c r="G85" s="9">
        <f>F85/F91*100</f>
        <v>0.31696798495264195</v>
      </c>
      <c r="H85" s="9">
        <f t="shared" si="11"/>
        <v>235.80375782880998</v>
      </c>
      <c r="I85" s="10">
        <f t="shared" si="12"/>
        <v>16.667530179783434</v>
      </c>
    </row>
    <row r="86" spans="1:10" ht="39" customHeight="1" x14ac:dyDescent="0.25">
      <c r="A86" s="3" t="s">
        <v>72</v>
      </c>
      <c r="B86" s="17">
        <f>B87</f>
        <v>0</v>
      </c>
      <c r="C86" s="9">
        <f>B86/B91*100</f>
        <v>0</v>
      </c>
      <c r="D86" s="17">
        <f>D87</f>
        <v>6503.9</v>
      </c>
      <c r="E86" s="9">
        <f>D86/D91*100</f>
        <v>0.5694647833062999</v>
      </c>
      <c r="F86" s="17">
        <f>F87</f>
        <v>0</v>
      </c>
      <c r="G86" s="9">
        <f>F86/F91*100</f>
        <v>0</v>
      </c>
      <c r="H86" s="9" t="e">
        <f t="shared" si="11"/>
        <v>#DIV/0!</v>
      </c>
      <c r="I86" s="10">
        <f t="shared" si="12"/>
        <v>0</v>
      </c>
    </row>
    <row r="87" spans="1:10" ht="39" customHeight="1" x14ac:dyDescent="0.25">
      <c r="A87" s="3" t="s">
        <v>73</v>
      </c>
      <c r="B87" s="17">
        <v>0</v>
      </c>
      <c r="C87" s="9">
        <f>B87/B91*100</f>
        <v>0</v>
      </c>
      <c r="D87" s="32">
        <v>6503.9</v>
      </c>
      <c r="E87" s="9">
        <f>D87/D91*100</f>
        <v>0.5694647833062999</v>
      </c>
      <c r="F87" s="17">
        <v>0</v>
      </c>
      <c r="G87" s="9">
        <f>F87/F91*100</f>
        <v>0</v>
      </c>
      <c r="H87" s="9" t="e">
        <f t="shared" si="11"/>
        <v>#DIV/0!</v>
      </c>
      <c r="I87" s="10">
        <f t="shared" si="12"/>
        <v>0</v>
      </c>
    </row>
    <row r="88" spans="1:10" ht="90" customHeight="1" x14ac:dyDescent="0.25">
      <c r="A88" s="3" t="s">
        <v>74</v>
      </c>
      <c r="B88" s="17">
        <f>SUM(B89:B90)</f>
        <v>0</v>
      </c>
      <c r="C88" s="9">
        <f>B88/B91*100</f>
        <v>0</v>
      </c>
      <c r="D88" s="17">
        <f>SUM(D89:D90)</f>
        <v>344.6</v>
      </c>
      <c r="E88" s="9">
        <f>D88/D91*100</f>
        <v>3.0172291137217824E-2</v>
      </c>
      <c r="F88" s="17">
        <f>SUM(F89:F90)</f>
        <v>0</v>
      </c>
      <c r="G88" s="9">
        <f>F88/F91*100</f>
        <v>0</v>
      </c>
      <c r="H88" s="9" t="e">
        <f t="shared" si="11"/>
        <v>#DIV/0!</v>
      </c>
      <c r="I88" s="10">
        <f t="shared" si="12"/>
        <v>0</v>
      </c>
    </row>
    <row r="89" spans="1:10" ht="70.5" customHeight="1" x14ac:dyDescent="0.25">
      <c r="A89" s="3" t="s">
        <v>75</v>
      </c>
      <c r="B89" s="17">
        <v>0</v>
      </c>
      <c r="C89" s="9"/>
      <c r="D89" s="17">
        <v>0</v>
      </c>
      <c r="E89" s="9"/>
      <c r="F89" s="17">
        <v>0</v>
      </c>
      <c r="G89" s="9"/>
      <c r="H89" s="9"/>
      <c r="I89" s="10"/>
    </row>
    <row r="90" spans="1:10" ht="26.25" customHeight="1" x14ac:dyDescent="0.25">
      <c r="A90" s="3" t="s">
        <v>76</v>
      </c>
      <c r="B90" s="17">
        <v>0</v>
      </c>
      <c r="C90" s="9">
        <f>B90/B91*100</f>
        <v>0</v>
      </c>
      <c r="D90" s="17">
        <v>344.6</v>
      </c>
      <c r="E90" s="9">
        <f t="shared" ref="E90:G90" si="13">D90/D91*100</f>
        <v>3.0172291137217824E-2</v>
      </c>
      <c r="F90" s="17">
        <v>0</v>
      </c>
      <c r="G90" s="9">
        <f t="shared" si="13"/>
        <v>0</v>
      </c>
      <c r="H90" s="9" t="e">
        <f t="shared" si="11"/>
        <v>#DIV/0!</v>
      </c>
      <c r="I90" s="10">
        <f t="shared" si="12"/>
        <v>0</v>
      </c>
    </row>
    <row r="91" spans="1:10" s="14" customFormat="1" ht="15" customHeight="1" x14ac:dyDescent="0.25">
      <c r="A91" s="12" t="s">
        <v>77</v>
      </c>
      <c r="B91" s="16">
        <f>B45+B54+B56+B59+B63+B67+B74+B76+B81+B84+B86+B88</f>
        <v>18998.3</v>
      </c>
      <c r="C91" s="13">
        <f>C45+C54+C56+C59+C63+C67+C74+C76+C81+C84+C86+C88</f>
        <v>100.00000000000001</v>
      </c>
      <c r="D91" s="16">
        <f>D45+D54+D56+D59+D63+D67+D74+D76+D81+D84+D86+D88</f>
        <v>1142107.5</v>
      </c>
      <c r="E91" s="13"/>
      <c r="F91" s="16">
        <f>F45+F54+F56+F59+F63+F67+F74+F76+F81+F84+F86+F88</f>
        <v>101492.90000000001</v>
      </c>
      <c r="G91" s="13"/>
      <c r="H91" s="9">
        <f t="shared" si="11"/>
        <v>434.22095661190747</v>
      </c>
      <c r="I91" s="10">
        <f t="shared" si="12"/>
        <v>8.8864577108547138</v>
      </c>
    </row>
    <row r="92" spans="1:10" ht="115.5" customHeight="1" x14ac:dyDescent="0.25">
      <c r="A92" s="3" t="s">
        <v>78</v>
      </c>
      <c r="B92" s="17">
        <v>5536</v>
      </c>
      <c r="C92" s="9">
        <f>B92/B91*100</f>
        <v>29.139449319149609</v>
      </c>
      <c r="D92" s="17">
        <v>213841.9</v>
      </c>
      <c r="E92" s="9">
        <f t="shared" ref="E92:G92" si="14">D92/D91*100</f>
        <v>18.723447661450432</v>
      </c>
      <c r="F92" s="17">
        <v>6855.4</v>
      </c>
      <c r="G92" s="9">
        <f t="shared" si="14"/>
        <v>6.7545611564946899</v>
      </c>
      <c r="H92" s="9">
        <f t="shared" si="11"/>
        <v>23.833092485549116</v>
      </c>
      <c r="I92" s="10">
        <f t="shared" si="12"/>
        <v>3.2058263605027824</v>
      </c>
      <c r="J92" s="18"/>
    </row>
    <row r="93" spans="1:10" ht="51.75" customHeight="1" x14ac:dyDescent="0.25">
      <c r="A93" s="3" t="s">
        <v>79</v>
      </c>
      <c r="B93" s="17">
        <v>4248.3999999999996</v>
      </c>
      <c r="C93" s="9">
        <f>B93/B91*100</f>
        <v>22.362000810598843</v>
      </c>
      <c r="D93" s="17">
        <v>102384.7</v>
      </c>
      <c r="E93" s="9">
        <f t="shared" ref="E93:G93" si="15">D93/D91*100</f>
        <v>8.964541428893515</v>
      </c>
      <c r="F93" s="17">
        <v>6165.3</v>
      </c>
      <c r="G93" s="9">
        <f t="shared" si="15"/>
        <v>6.0746121157243511</v>
      </c>
      <c r="H93" s="9">
        <f t="shared" si="11"/>
        <v>45.120515958949255</v>
      </c>
      <c r="I93" s="10">
        <f t="shared" si="12"/>
        <v>6.0217005079860568</v>
      </c>
    </row>
    <row r="94" spans="1:10" ht="26.25" customHeight="1" x14ac:dyDescent="0.25">
      <c r="A94" s="3" t="s">
        <v>80</v>
      </c>
      <c r="B94" s="17">
        <v>582.6</v>
      </c>
      <c r="C94" s="9">
        <f>B94/B91*100</f>
        <v>3.0665901685940322</v>
      </c>
      <c r="D94" s="17">
        <v>12554.3</v>
      </c>
      <c r="E94" s="9">
        <f t="shared" ref="E94:G94" si="16">D94/D91*100</f>
        <v>1.0992222711084552</v>
      </c>
      <c r="F94" s="17">
        <v>711.5</v>
      </c>
      <c r="G94" s="9">
        <f t="shared" si="16"/>
        <v>0.70103425953933718</v>
      </c>
      <c r="H94" s="9">
        <f t="shared" si="11"/>
        <v>22.124957088911785</v>
      </c>
      <c r="I94" s="10">
        <f t="shared" si="12"/>
        <v>5.6673808973817739</v>
      </c>
    </row>
    <row r="95" spans="1:10" ht="51.75" customHeight="1" x14ac:dyDescent="0.25">
      <c r="A95" s="3" t="s">
        <v>81</v>
      </c>
      <c r="B95" s="17">
        <v>0</v>
      </c>
      <c r="C95" s="9">
        <f>B95/B91*100</f>
        <v>0</v>
      </c>
      <c r="D95" s="17">
        <v>5407.9</v>
      </c>
      <c r="E95" s="9">
        <f t="shared" ref="E95:G95" si="17">D95/D91*100</f>
        <v>0.47350183761160836</v>
      </c>
      <c r="F95" s="17">
        <v>0</v>
      </c>
      <c r="G95" s="9">
        <f t="shared" si="17"/>
        <v>0</v>
      </c>
      <c r="H95" s="9" t="e">
        <f t="shared" si="11"/>
        <v>#DIV/0!</v>
      </c>
      <c r="I95" s="10">
        <f t="shared" si="12"/>
        <v>0</v>
      </c>
    </row>
    <row r="96" spans="1:10" ht="15" customHeight="1" x14ac:dyDescent="0.25">
      <c r="A96" s="3" t="s">
        <v>82</v>
      </c>
      <c r="B96" s="17">
        <v>0</v>
      </c>
      <c r="C96" s="9">
        <f>B96/B91*100</f>
        <v>0</v>
      </c>
      <c r="D96" s="17">
        <v>2541.8000000000002</v>
      </c>
      <c r="E96" s="9">
        <f t="shared" ref="E96:G96" si="18">D96/D91*100</f>
        <v>0.22255348117405763</v>
      </c>
      <c r="F96" s="17">
        <v>0</v>
      </c>
      <c r="G96" s="9">
        <f t="shared" si="18"/>
        <v>0</v>
      </c>
      <c r="H96" s="9" t="e">
        <f t="shared" si="11"/>
        <v>#DIV/0!</v>
      </c>
      <c r="I96" s="10">
        <f t="shared" si="12"/>
        <v>0</v>
      </c>
      <c r="J96" s="18"/>
    </row>
    <row r="97" spans="1:9" ht="51.75" customHeight="1" x14ac:dyDescent="0.25">
      <c r="A97" s="3" t="s">
        <v>83</v>
      </c>
      <c r="B97" s="17">
        <v>8619.4</v>
      </c>
      <c r="C97" s="9">
        <f>B97/B91*100</f>
        <v>45.369322518330584</v>
      </c>
      <c r="D97" s="17">
        <v>338950.3</v>
      </c>
      <c r="E97" s="9">
        <f t="shared" ref="E97:G97" si="19">D97/D91*100</f>
        <v>29.677617912499478</v>
      </c>
      <c r="F97" s="17">
        <v>9030.2999999999993</v>
      </c>
      <c r="G97" s="9">
        <f t="shared" si="19"/>
        <v>8.8974696752186588</v>
      </c>
      <c r="H97" s="9">
        <f t="shared" si="11"/>
        <v>4.7671531661136441</v>
      </c>
      <c r="I97" s="10">
        <f t="shared" si="12"/>
        <v>2.6641959012870027</v>
      </c>
    </row>
    <row r="98" spans="1:9" ht="42" customHeight="1" x14ac:dyDescent="0.25">
      <c r="A98" s="3" t="s">
        <v>84</v>
      </c>
      <c r="B98" s="17">
        <v>0</v>
      </c>
      <c r="C98" s="9">
        <f>B98/B91*100</f>
        <v>0</v>
      </c>
      <c r="D98" s="17">
        <v>6020.3</v>
      </c>
      <c r="E98" s="9">
        <f t="shared" ref="E98:G98" si="20">D98/D91*100</f>
        <v>0.52712200909283935</v>
      </c>
      <c r="F98" s="17">
        <v>0</v>
      </c>
      <c r="G98" s="9">
        <f t="shared" si="20"/>
        <v>0</v>
      </c>
      <c r="H98" s="9" t="e">
        <f t="shared" si="11"/>
        <v>#DIV/0!</v>
      </c>
      <c r="I98" s="10">
        <f t="shared" si="12"/>
        <v>0</v>
      </c>
    </row>
    <row r="99" spans="1:9" ht="15" customHeight="1" x14ac:dyDescent="0.25">
      <c r="A99" s="3" t="s">
        <v>85</v>
      </c>
      <c r="B99" s="17">
        <f>SUM(B100:B104)</f>
        <v>11.9</v>
      </c>
      <c r="C99" s="9">
        <f>B99/B91*100</f>
        <v>6.263718332692926E-2</v>
      </c>
      <c r="D99" s="17">
        <f>SUM(D100:D104)</f>
        <v>21061.9</v>
      </c>
      <c r="E99" s="9">
        <f t="shared" ref="E99:G99" si="21">D99/D91*100</f>
        <v>1.8441258813202785</v>
      </c>
      <c r="F99" s="17">
        <f>SUM(F100:F104)</f>
        <v>58.099999999999994</v>
      </c>
      <c r="G99" s="9">
        <f t="shared" si="21"/>
        <v>5.7245383667231892E-2</v>
      </c>
      <c r="H99" s="9">
        <f t="shared" si="11"/>
        <v>388.23529411764702</v>
      </c>
      <c r="I99" s="10">
        <f t="shared" si="12"/>
        <v>0.2758535554722033</v>
      </c>
    </row>
    <row r="100" spans="1:9" ht="77.25" customHeight="1" x14ac:dyDescent="0.25">
      <c r="A100" s="3" t="s">
        <v>86</v>
      </c>
      <c r="B100" s="17">
        <v>0</v>
      </c>
      <c r="C100" s="9">
        <f>B100/B91*100</f>
        <v>0</v>
      </c>
      <c r="D100" s="17">
        <v>1690</v>
      </c>
      <c r="E100" s="9">
        <f t="shared" ref="E100:G100" si="22">D100/D91*100</f>
        <v>0.14797206042338398</v>
      </c>
      <c r="F100" s="17">
        <v>0</v>
      </c>
      <c r="G100" s="9">
        <f t="shared" si="22"/>
        <v>0</v>
      </c>
      <c r="H100" s="9" t="e">
        <f t="shared" si="11"/>
        <v>#DIV/0!</v>
      </c>
      <c r="I100" s="10">
        <f t="shared" si="12"/>
        <v>0</v>
      </c>
    </row>
    <row r="101" spans="1:9" ht="15" customHeight="1" x14ac:dyDescent="0.25">
      <c r="A101" s="3" t="s">
        <v>87</v>
      </c>
      <c r="B101" s="17">
        <v>0</v>
      </c>
      <c r="C101" s="9">
        <f>B101/B91*100</f>
        <v>0</v>
      </c>
      <c r="D101" s="17">
        <v>62.2</v>
      </c>
      <c r="E101" s="9">
        <f>D101/D91*100</f>
        <v>5.446072283038156E-3</v>
      </c>
      <c r="F101" s="17">
        <v>51.3</v>
      </c>
      <c r="G101" s="9">
        <f>F101/F91*100</f>
        <v>5.0545407609793383E-2</v>
      </c>
      <c r="H101" s="9" t="e">
        <f t="shared" si="11"/>
        <v>#DIV/0!</v>
      </c>
      <c r="I101" s="10">
        <f t="shared" si="12"/>
        <v>82.475884244372978</v>
      </c>
    </row>
    <row r="102" spans="1:9" ht="26.25" customHeight="1" x14ac:dyDescent="0.25">
      <c r="A102" s="3" t="s">
        <v>88</v>
      </c>
      <c r="B102" s="17">
        <v>11.9</v>
      </c>
      <c r="C102" s="9">
        <f>B102/B91*100</f>
        <v>6.263718332692926E-2</v>
      </c>
      <c r="D102" s="17">
        <v>681.5</v>
      </c>
      <c r="E102" s="9">
        <f>D102/D91*100</f>
        <v>5.9670390046471108E-2</v>
      </c>
      <c r="F102" s="17">
        <v>6.8</v>
      </c>
      <c r="G102" s="9">
        <f>F102/F91*100</f>
        <v>6.6999760574384991E-3</v>
      </c>
      <c r="H102" s="9">
        <f t="shared" si="11"/>
        <v>-42.857142857142861</v>
      </c>
      <c r="I102" s="10">
        <f t="shared" si="12"/>
        <v>0.99779897285399843</v>
      </c>
    </row>
    <row r="103" spans="1:9" ht="15" customHeight="1" x14ac:dyDescent="0.25">
      <c r="A103" s="3" t="s">
        <v>89</v>
      </c>
      <c r="B103" s="17">
        <v>0</v>
      </c>
      <c r="C103" s="9">
        <f>B103/B91*100</f>
        <v>0</v>
      </c>
      <c r="D103" s="17">
        <v>18628.2</v>
      </c>
      <c r="E103" s="9">
        <f>D103/D91*100</f>
        <v>1.6310373585673852</v>
      </c>
      <c r="F103" s="17">
        <v>0</v>
      </c>
      <c r="G103" s="9">
        <f>F103/F91*100</f>
        <v>0</v>
      </c>
      <c r="H103" s="9" t="e">
        <f t="shared" si="11"/>
        <v>#DIV/0!</v>
      </c>
      <c r="I103" s="10">
        <f t="shared" si="12"/>
        <v>0</v>
      </c>
    </row>
    <row r="104" spans="1:9" ht="15" customHeight="1" x14ac:dyDescent="0.25">
      <c r="A104" s="3" t="s">
        <v>90</v>
      </c>
      <c r="B104" s="17">
        <v>0</v>
      </c>
      <c r="C104" s="9">
        <f>B104/B91*100</f>
        <v>0</v>
      </c>
      <c r="D104" s="17">
        <v>0</v>
      </c>
      <c r="E104" s="9">
        <f>D104/D91*100</f>
        <v>0</v>
      </c>
      <c r="F104" s="17">
        <v>0</v>
      </c>
      <c r="G104" s="9">
        <f>F104/F91*100</f>
        <v>0</v>
      </c>
      <c r="H104" s="9" t="e">
        <f t="shared" si="11"/>
        <v>#DIV/0!</v>
      </c>
      <c r="I104" s="10" t="e">
        <f t="shared" si="12"/>
        <v>#DIV/0!</v>
      </c>
    </row>
    <row r="105" spans="1:9" ht="26.25" customHeight="1" x14ac:dyDescent="0.25">
      <c r="A105" s="3" t="s">
        <v>91</v>
      </c>
      <c r="B105" s="17">
        <f>B44-B91</f>
        <v>69793.7</v>
      </c>
      <c r="C105" s="9"/>
      <c r="D105" s="17">
        <f>D44-D91</f>
        <v>-178756</v>
      </c>
      <c r="E105" s="9"/>
      <c r="F105" s="17">
        <f>F44-F91</f>
        <v>-1631.7000000000262</v>
      </c>
      <c r="G105" s="9"/>
      <c r="H105" s="9"/>
      <c r="I105" s="9"/>
    </row>
    <row r="106" spans="1:9" x14ac:dyDescent="0.25">
      <c r="A106" s="25" t="s">
        <v>92</v>
      </c>
      <c r="B106" s="26"/>
      <c r="C106" s="26"/>
      <c r="D106" s="26"/>
      <c r="E106" s="26"/>
      <c r="F106" s="26"/>
      <c r="G106" s="26"/>
      <c r="H106" s="26"/>
      <c r="I106" s="27"/>
    </row>
    <row r="107" spans="1:9" ht="64.5" customHeight="1" x14ac:dyDescent="0.25">
      <c r="A107" s="3" t="s">
        <v>93</v>
      </c>
      <c r="B107" s="7"/>
      <c r="C107" s="8"/>
      <c r="D107" s="8"/>
      <c r="E107" s="8"/>
      <c r="F107" s="8"/>
      <c r="G107" s="8"/>
      <c r="H107" s="8"/>
      <c r="I107" s="8"/>
    </row>
    <row r="108" spans="1:9" ht="39" customHeight="1" x14ac:dyDescent="0.25">
      <c r="A108" s="3" t="s">
        <v>94</v>
      </c>
      <c r="B108" s="8"/>
      <c r="C108" s="8"/>
      <c r="D108" s="8">
        <v>35469.199999999997</v>
      </c>
      <c r="E108" s="8"/>
      <c r="F108" s="8"/>
      <c r="G108" s="8"/>
      <c r="H108" s="8"/>
      <c r="I108" s="8"/>
    </row>
    <row r="109" spans="1:9" ht="39" customHeight="1" x14ac:dyDescent="0.25">
      <c r="A109" s="3" t="s">
        <v>95</v>
      </c>
      <c r="B109" s="8">
        <v>-5912</v>
      </c>
      <c r="C109" s="8"/>
      <c r="D109" s="33">
        <v>-35469.199999999997</v>
      </c>
      <c r="E109" s="33"/>
      <c r="F109" s="33">
        <v>-6823.1</v>
      </c>
      <c r="G109" s="8"/>
      <c r="H109" s="8"/>
      <c r="I109" s="8"/>
    </row>
    <row r="110" spans="1:9" ht="39" customHeight="1" x14ac:dyDescent="0.25">
      <c r="A110" s="3" t="s">
        <v>96</v>
      </c>
      <c r="B110" s="8"/>
      <c r="C110" s="8"/>
      <c r="D110" s="33"/>
      <c r="E110" s="33"/>
      <c r="F110" s="33"/>
      <c r="G110" s="8"/>
      <c r="H110" s="8"/>
      <c r="I110" s="8"/>
    </row>
    <row r="111" spans="1:9" ht="51.75" customHeight="1" x14ac:dyDescent="0.25">
      <c r="A111" s="3" t="s">
        <v>97</v>
      </c>
      <c r="B111" s="8"/>
      <c r="C111" s="8"/>
      <c r="D111" s="33"/>
      <c r="E111" s="33"/>
      <c r="F111" s="33"/>
      <c r="G111" s="8"/>
      <c r="H111" s="8"/>
      <c r="I111" s="8"/>
    </row>
    <row r="112" spans="1:9" ht="51.75" customHeight="1" x14ac:dyDescent="0.25">
      <c r="A112" s="3" t="s">
        <v>98</v>
      </c>
      <c r="B112" s="8"/>
      <c r="C112" s="8"/>
      <c r="D112" s="33"/>
      <c r="E112" s="33"/>
      <c r="F112" s="33"/>
      <c r="G112" s="8"/>
      <c r="H112" s="8"/>
      <c r="I112" s="8"/>
    </row>
    <row r="113" spans="1:9" ht="39" customHeight="1" x14ac:dyDescent="0.25">
      <c r="A113" s="3" t="s">
        <v>99</v>
      </c>
      <c r="B113" s="8"/>
      <c r="C113" s="8"/>
      <c r="D113" s="33"/>
      <c r="E113" s="33"/>
      <c r="F113" s="33"/>
      <c r="G113" s="8"/>
      <c r="H113" s="8"/>
      <c r="I113" s="8"/>
    </row>
    <row r="114" spans="1:9" ht="39" customHeight="1" x14ac:dyDescent="0.25">
      <c r="A114" s="3" t="s">
        <v>100</v>
      </c>
      <c r="B114" s="8">
        <v>2441</v>
      </c>
      <c r="C114" s="8"/>
      <c r="D114" s="33">
        <v>49522.2</v>
      </c>
      <c r="E114" s="33"/>
      <c r="F114" s="33">
        <v>8454.7999999999993</v>
      </c>
      <c r="G114" s="8"/>
      <c r="H114" s="8"/>
      <c r="I114" s="8"/>
    </row>
    <row r="115" spans="1:9" ht="39" customHeight="1" x14ac:dyDescent="0.25">
      <c r="A115" s="3" t="s">
        <v>101</v>
      </c>
      <c r="B115" s="7">
        <f t="shared" ref="B115" si="23">SUM(B107:B114)</f>
        <v>-3471</v>
      </c>
      <c r="C115" s="7"/>
      <c r="D115" s="34">
        <f t="shared" ref="D115:F115" si="24">SUM(D107:D114)</f>
        <v>49522.2</v>
      </c>
      <c r="E115" s="34"/>
      <c r="F115" s="34">
        <f t="shared" si="24"/>
        <v>1631.6999999999989</v>
      </c>
      <c r="G115" s="8"/>
      <c r="H115" s="8"/>
      <c r="I115" s="8"/>
    </row>
    <row r="116" spans="1:9" x14ac:dyDescent="0.25">
      <c r="A116" s="1"/>
      <c r="B116" s="1"/>
      <c r="C116" s="1"/>
      <c r="D116" s="1"/>
      <c r="E116" s="1"/>
      <c r="F116" s="1"/>
      <c r="G116" s="1"/>
      <c r="H116" s="1"/>
      <c r="I116" s="1"/>
    </row>
    <row r="117" spans="1:9" x14ac:dyDescent="0.25">
      <c r="A117" s="1"/>
      <c r="B117" s="1"/>
      <c r="C117" s="1"/>
      <c r="D117" s="6"/>
      <c r="E117" s="1"/>
      <c r="F117" s="1"/>
      <c r="G117" s="1"/>
      <c r="H117" s="1"/>
      <c r="I117" s="1"/>
    </row>
  </sheetData>
  <autoFilter ref="A6:I115" xr:uid="{00000000-0009-0000-0000-000000000000}"/>
  <mergeCells count="3">
    <mergeCell ref="A2:I2"/>
    <mergeCell ref="A7:I7"/>
    <mergeCell ref="A106:I106"/>
  </mergeCells>
  <pageMargins left="0.7" right="0.7" top="0.75" bottom="0.75" header="0.3" footer="0.3"/>
  <pageSetup paperSize="9" scale="6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Информация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cp:lastPrinted>2023-12-15T14:47:19Z</cp:lastPrinted>
  <dcterms:created xsi:type="dcterms:W3CDTF">2023-12-15T14:38:03Z</dcterms:created>
  <dcterms:modified xsi:type="dcterms:W3CDTF">2026-03-11T07:20:11Z</dcterms:modified>
</cp:coreProperties>
</file>