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Информация" sheetId="1" r:id="rId1"/>
  </sheets>
  <definedNames>
    <definedName name="_xlnm._FilterDatabase" localSheetId="0" hidden="1">Информация!$A$6:$I$116</definedName>
  </definedNames>
  <calcPr calcId="125725"/>
</workbook>
</file>

<file path=xl/calcChain.xml><?xml version="1.0" encoding="utf-8"?>
<calcChain xmlns="http://schemas.openxmlformats.org/spreadsheetml/2006/main">
  <c r="F15" i="1"/>
  <c r="F56" l="1"/>
  <c r="D56"/>
  <c r="H59" l="1"/>
  <c r="I59"/>
  <c r="C59"/>
  <c r="B35"/>
  <c r="B34" s="1"/>
  <c r="B33" s="1"/>
  <c r="B26"/>
  <c r="B20"/>
  <c r="B15"/>
  <c r="B12"/>
  <c r="B11" s="1"/>
  <c r="F77" l="1"/>
  <c r="F26"/>
  <c r="D26"/>
  <c r="B116" l="1"/>
  <c r="B9"/>
  <c r="B8" l="1"/>
  <c r="B44" s="1"/>
  <c r="I26"/>
  <c r="I27"/>
  <c r="I28"/>
  <c r="H26"/>
  <c r="H27"/>
  <c r="H28"/>
  <c r="I14" l="1"/>
  <c r="I13"/>
  <c r="H14"/>
  <c r="D116" l="1"/>
  <c r="C11"/>
  <c r="I43"/>
  <c r="H43"/>
  <c r="I39"/>
  <c r="H39"/>
  <c r="I38"/>
  <c r="I36"/>
  <c r="H36"/>
  <c r="F35"/>
  <c r="D35"/>
  <c r="D34" s="1"/>
  <c r="D33" s="1"/>
  <c r="F34"/>
  <c r="F33" s="1"/>
  <c r="I32"/>
  <c r="H32"/>
  <c r="I31"/>
  <c r="H31"/>
  <c r="I30"/>
  <c r="H30"/>
  <c r="I29"/>
  <c r="H29"/>
  <c r="I25"/>
  <c r="H25"/>
  <c r="I23"/>
  <c r="H23"/>
  <c r="F20"/>
  <c r="D20"/>
  <c r="I19"/>
  <c r="H19"/>
  <c r="I18"/>
  <c r="H17"/>
  <c r="I16"/>
  <c r="H16"/>
  <c r="D15"/>
  <c r="H13"/>
  <c r="F12"/>
  <c r="D12"/>
  <c r="D11" s="1"/>
  <c r="I10"/>
  <c r="H10"/>
  <c r="F9"/>
  <c r="D9"/>
  <c r="D8" l="1"/>
  <c r="I34"/>
  <c r="I12"/>
  <c r="H15"/>
  <c r="I15"/>
  <c r="H9"/>
  <c r="I9"/>
  <c r="F11"/>
  <c r="I11" s="1"/>
  <c r="H33"/>
  <c r="H34"/>
  <c r="H35"/>
  <c r="H11"/>
  <c r="H12"/>
  <c r="I33"/>
  <c r="I35"/>
  <c r="I57"/>
  <c r="H57"/>
  <c r="F8" l="1"/>
  <c r="C26"/>
  <c r="C33"/>
  <c r="C8"/>
  <c r="F44"/>
  <c r="G8" s="1"/>
  <c r="C41"/>
  <c r="C37"/>
  <c r="C32"/>
  <c r="C27"/>
  <c r="C22"/>
  <c r="C18"/>
  <c r="C13"/>
  <c r="C40"/>
  <c r="C36"/>
  <c r="C31"/>
  <c r="C25"/>
  <c r="C21"/>
  <c r="C17"/>
  <c r="C12"/>
  <c r="C43"/>
  <c r="C39"/>
  <c r="C35"/>
  <c r="C30"/>
  <c r="C24"/>
  <c r="C20"/>
  <c r="C16"/>
  <c r="C10"/>
  <c r="C42"/>
  <c r="C38"/>
  <c r="C34"/>
  <c r="C29"/>
  <c r="C23"/>
  <c r="C19"/>
  <c r="C15"/>
  <c r="C9"/>
  <c r="D44"/>
  <c r="I8"/>
  <c r="I44" s="1"/>
  <c r="F89"/>
  <c r="D89"/>
  <c r="B89"/>
  <c r="H51"/>
  <c r="I51"/>
  <c r="B45"/>
  <c r="I48"/>
  <c r="H48"/>
  <c r="F100"/>
  <c r="H46"/>
  <c r="H49"/>
  <c r="H52"/>
  <c r="H55"/>
  <c r="D100"/>
  <c r="I46"/>
  <c r="I47"/>
  <c r="I49"/>
  <c r="I50"/>
  <c r="I52"/>
  <c r="I53"/>
  <c r="I55"/>
  <c r="I58"/>
  <c r="I61"/>
  <c r="I62"/>
  <c r="I63"/>
  <c r="I65"/>
  <c r="I66"/>
  <c r="I67"/>
  <c r="I69"/>
  <c r="I70"/>
  <c r="I71"/>
  <c r="I72"/>
  <c r="I73"/>
  <c r="I74"/>
  <c r="I76"/>
  <c r="I78"/>
  <c r="I79"/>
  <c r="I80"/>
  <c r="I81"/>
  <c r="I83"/>
  <c r="I84"/>
  <c r="I86"/>
  <c r="I88"/>
  <c r="I91"/>
  <c r="I93"/>
  <c r="I94"/>
  <c r="I95"/>
  <c r="I96"/>
  <c r="I97"/>
  <c r="I98"/>
  <c r="I99"/>
  <c r="I101"/>
  <c r="I102"/>
  <c r="I103"/>
  <c r="I104"/>
  <c r="I105"/>
  <c r="H61"/>
  <c r="H62"/>
  <c r="H63"/>
  <c r="H65"/>
  <c r="H66"/>
  <c r="H67"/>
  <c r="H69"/>
  <c r="H70"/>
  <c r="H71"/>
  <c r="H72"/>
  <c r="H73"/>
  <c r="H74"/>
  <c r="H76"/>
  <c r="H78"/>
  <c r="H79"/>
  <c r="H80"/>
  <c r="H81"/>
  <c r="H83"/>
  <c r="H84"/>
  <c r="H86"/>
  <c r="H88"/>
  <c r="H91"/>
  <c r="H93"/>
  <c r="H94"/>
  <c r="H95"/>
  <c r="H96"/>
  <c r="H97"/>
  <c r="H98"/>
  <c r="H99"/>
  <c r="H101"/>
  <c r="H102"/>
  <c r="H103"/>
  <c r="H104"/>
  <c r="H105"/>
  <c r="H53"/>
  <c r="H58"/>
  <c r="H50"/>
  <c r="H47"/>
  <c r="F87"/>
  <c r="D87"/>
  <c r="F85"/>
  <c r="D85"/>
  <c r="F82"/>
  <c r="D82"/>
  <c r="D77"/>
  <c r="F75"/>
  <c r="D75"/>
  <c r="F68"/>
  <c r="D68"/>
  <c r="F64"/>
  <c r="D64"/>
  <c r="F60"/>
  <c r="D60"/>
  <c r="F54"/>
  <c r="F45"/>
  <c r="D54"/>
  <c r="D45"/>
  <c r="E28" l="1"/>
  <c r="E14"/>
  <c r="C28"/>
  <c r="C14"/>
  <c r="G28"/>
  <c r="G14"/>
  <c r="E9"/>
  <c r="E8"/>
  <c r="H8"/>
  <c r="H44" s="1"/>
  <c r="C44"/>
  <c r="G42"/>
  <c r="G40"/>
  <c r="G38"/>
  <c r="G36"/>
  <c r="G34"/>
  <c r="G32"/>
  <c r="G30"/>
  <c r="G27"/>
  <c r="G25"/>
  <c r="G23"/>
  <c r="G21"/>
  <c r="G19"/>
  <c r="G17"/>
  <c r="G15"/>
  <c r="G12"/>
  <c r="G10"/>
  <c r="G43"/>
  <c r="G41"/>
  <c r="G39"/>
  <c r="G37"/>
  <c r="G35"/>
  <c r="G33"/>
  <c r="G44" s="1"/>
  <c r="G31"/>
  <c r="G29"/>
  <c r="G26"/>
  <c r="G24"/>
  <c r="G22"/>
  <c r="G20"/>
  <c r="G18"/>
  <c r="G16"/>
  <c r="G13"/>
  <c r="G11"/>
  <c r="G9"/>
  <c r="E42"/>
  <c r="E40"/>
  <c r="E38"/>
  <c r="E36"/>
  <c r="E34"/>
  <c r="E32"/>
  <c r="E30"/>
  <c r="E27"/>
  <c r="E25"/>
  <c r="E23"/>
  <c r="E21"/>
  <c r="E19"/>
  <c r="E17"/>
  <c r="E15"/>
  <c r="E12"/>
  <c r="E10"/>
  <c r="E43"/>
  <c r="E41"/>
  <c r="E39"/>
  <c r="E37"/>
  <c r="E35"/>
  <c r="E33"/>
  <c r="E31"/>
  <c r="E29"/>
  <c r="E26"/>
  <c r="E24"/>
  <c r="E22"/>
  <c r="E20"/>
  <c r="E18"/>
  <c r="E16"/>
  <c r="E13"/>
  <c r="E11"/>
  <c r="I56"/>
  <c r="I68"/>
  <c r="I77"/>
  <c r="I64"/>
  <c r="I82"/>
  <c r="I87"/>
  <c r="I75"/>
  <c r="I60"/>
  <c r="I85"/>
  <c r="I54"/>
  <c r="I100"/>
  <c r="I45"/>
  <c r="B100"/>
  <c r="H100" s="1"/>
  <c r="H89"/>
  <c r="B87"/>
  <c r="H87" s="1"/>
  <c r="B85"/>
  <c r="H85" s="1"/>
  <c r="B82"/>
  <c r="H82" s="1"/>
  <c r="B77"/>
  <c r="H77" s="1"/>
  <c r="B75"/>
  <c r="H75" s="1"/>
  <c r="B68"/>
  <c r="H68" s="1"/>
  <c r="B64"/>
  <c r="H64" s="1"/>
  <c r="B60"/>
  <c r="H60" s="1"/>
  <c r="B56"/>
  <c r="H56" s="1"/>
  <c r="B54"/>
  <c r="H54" s="1"/>
  <c r="H45"/>
  <c r="F92"/>
  <c r="G59" s="1"/>
  <c r="E44" l="1"/>
  <c r="G48"/>
  <c r="G57"/>
  <c r="G85"/>
  <c r="G68"/>
  <c r="G47"/>
  <c r="G83"/>
  <c r="G89"/>
  <c r="G80"/>
  <c r="G88"/>
  <c r="G79"/>
  <c r="G46"/>
  <c r="G64"/>
  <c r="G62"/>
  <c r="G91"/>
  <c r="G84"/>
  <c r="G72"/>
  <c r="G54"/>
  <c r="F106"/>
  <c r="F116" s="1"/>
  <c r="G87"/>
  <c r="G81"/>
  <c r="G70"/>
  <c r="G60"/>
  <c r="G86"/>
  <c r="G82"/>
  <c r="G74"/>
  <c r="G66"/>
  <c r="G56"/>
  <c r="G52"/>
  <c r="G49"/>
  <c r="B92"/>
  <c r="C57" s="1"/>
  <c r="G45"/>
  <c r="G75"/>
  <c r="G73"/>
  <c r="G71"/>
  <c r="G69"/>
  <c r="G67"/>
  <c r="G65"/>
  <c r="G63"/>
  <c r="G61"/>
  <c r="G58"/>
  <c r="G55"/>
  <c r="G53"/>
  <c r="G50"/>
  <c r="C48" l="1"/>
  <c r="H92"/>
  <c r="C105"/>
  <c r="C94"/>
  <c r="C61"/>
  <c r="C93"/>
  <c r="C95"/>
  <c r="C45"/>
  <c r="C62"/>
  <c r="C58"/>
  <c r="C77"/>
  <c r="C54"/>
  <c r="C68"/>
  <c r="C80"/>
  <c r="C81"/>
  <c r="C98"/>
  <c r="C65"/>
  <c r="C88"/>
  <c r="C103"/>
  <c r="C53"/>
  <c r="C72"/>
  <c r="C96"/>
  <c r="C46"/>
  <c r="C49"/>
  <c r="C74"/>
  <c r="C97"/>
  <c r="C47"/>
  <c r="C64"/>
  <c r="C86"/>
  <c r="C60"/>
  <c r="C89"/>
  <c r="C73"/>
  <c r="C55"/>
  <c r="C76"/>
  <c r="C78"/>
  <c r="C101"/>
  <c r="C66"/>
  <c r="C56"/>
  <c r="C79"/>
  <c r="C102"/>
  <c r="C67"/>
  <c r="C70"/>
  <c r="C91"/>
  <c r="C82"/>
  <c r="C85"/>
  <c r="C69"/>
  <c r="C50"/>
  <c r="C100"/>
  <c r="C83"/>
  <c r="B106"/>
  <c r="C87"/>
  <c r="C63"/>
  <c r="C84"/>
  <c r="C71"/>
  <c r="C52"/>
  <c r="C75"/>
  <c r="C99"/>
  <c r="C104"/>
  <c r="C92" l="1"/>
  <c r="G97"/>
  <c r="G94"/>
  <c r="G95"/>
  <c r="G100"/>
  <c r="G101"/>
  <c r="G98"/>
  <c r="G99"/>
  <c r="G77"/>
  <c r="G104"/>
  <c r="G105"/>
  <c r="G102"/>
  <c r="G103"/>
  <c r="G96"/>
  <c r="G93"/>
  <c r="G76"/>
  <c r="G78"/>
  <c r="I89"/>
  <c r="D92"/>
  <c r="E59" s="1"/>
  <c r="E89" l="1"/>
  <c r="E57"/>
  <c r="E46"/>
  <c r="E68"/>
  <c r="E73"/>
  <c r="E67"/>
  <c r="E75"/>
  <c r="E49"/>
  <c r="E64"/>
  <c r="E61"/>
  <c r="E94"/>
  <c r="E87"/>
  <c r="E85"/>
  <c r="E48"/>
  <c r="D106"/>
  <c r="E74"/>
  <c r="E60"/>
  <c r="E69"/>
  <c r="E71"/>
  <c r="E105"/>
  <c r="E65"/>
  <c r="E98"/>
  <c r="E72"/>
  <c r="E97"/>
  <c r="E76"/>
  <c r="E93"/>
  <c r="E103"/>
  <c r="E79"/>
  <c r="E82"/>
  <c r="E100"/>
  <c r="E91"/>
  <c r="E86"/>
  <c r="E47"/>
  <c r="E50"/>
  <c r="E81"/>
  <c r="E96"/>
  <c r="E62"/>
  <c r="E63"/>
  <c r="E53"/>
  <c r="E77"/>
  <c r="E52"/>
  <c r="E56"/>
  <c r="E45"/>
  <c r="E80"/>
  <c r="E95"/>
  <c r="E78"/>
  <c r="E70"/>
  <c r="E66"/>
  <c r="I92"/>
  <c r="E55"/>
  <c r="E102"/>
  <c r="E104"/>
  <c r="E83"/>
  <c r="E88"/>
  <c r="E99"/>
  <c r="E101"/>
  <c r="E84"/>
  <c r="E58"/>
  <c r="E54"/>
</calcChain>
</file>

<file path=xl/sharedStrings.xml><?xml version="1.0" encoding="utf-8"?>
<sst xmlns="http://schemas.openxmlformats.org/spreadsheetml/2006/main" count="123" uniqueCount="121">
  <si>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</si>
  <si>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</si>
  <si>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</si>
  <si>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</si>
  <si>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</si>
  <si>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</si>
  <si>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</si>
  <si>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</si>
  <si>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</si>
  <si>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</si>
  <si>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</si>
  <si>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</si>
  <si>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</si>
  <si>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</si>
  <si>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</si>
  <si>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</si>
  <si>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</si>
  <si>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</si>
  <si>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</si>
  <si>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</si>
  <si>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</si>
  <si>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</si>
  <si>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</si>
  <si>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</si>
  <si>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</si>
  <si>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</si>
  <si>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</si>
  <si>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</si>
  <si>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</si>
  <si>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</si>
  <si>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</si>
  <si>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</si>
  <si>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</si>
  <si>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</si>
  <si>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</si>
  <si>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</si>
  <si>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</si>
  <si>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</si>
  <si>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</si>
  <si>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</si>
  <si>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</si>
  <si>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</si>
  <si>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</si>
  <si>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</si>
  <si>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</si>
  <si>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</si>
  <si>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</si>
  <si>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</si>
  <si>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</si>
  <si>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</si>
  <si>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</si>
  <si>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</si>
  <si>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</si>
  <si>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</si>
  <si>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</si>
  <si>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</si>
  <si>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</si>
  <si>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</si>
  <si>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</si>
  <si>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</si>
  <si>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</si>
  <si>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</si>
  <si>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</si>
  <si>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</si>
  <si>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</si>
  <si>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</si>
  <si>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</si>
  <si>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</si>
  <si>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</si>
  <si>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</si>
  <si>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</si>
  <si>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</si>
  <si>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</si>
  <si>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</si>
  <si>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</si>
  <si>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</si>
  <si>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</si>
  <si>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</si>
  <si>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</si>
  <si>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</si>
  <si>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</si>
  <si>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</si>
  <si>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</si>
  <si>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</si>
  <si>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</si>
  <si>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</si>
  <si>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</si>
  <si>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</si>
  <si>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</si>
  <si>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</si>
  <si>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</si>
  <si>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</si>
  <si>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</si>
  <si>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</si>
  <si>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</si>
  <si>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</si>
  <si>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</si>
  <si>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</si>
  <si>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</si>
  <si>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</si>
  <si>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</si>
  <si>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</si>
  <si>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</si>
  <si>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</si>
  <si>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</si>
  <si>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</si>
  <si>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</si>
  <si>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</si>
  <si>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</si>
  <si>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</si>
  <si>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</si>
  <si>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</si>
  <si>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</si>
  <si>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</si>
  <si>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</si>
  <si>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</si>
  <si>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Факт на 01.04.2025 (отчетный) год</t>
  </si>
  <si>
    <t>План на 2026 год по состоянию на 01.04.2026 (текущий) год</t>
  </si>
  <si>
    <t>Факт на 01.04.2026 (текущий) год</t>
  </si>
  <si>
    <t>Другие вопросы в области национальной безопасности и правоохранительной деятельности</t>
  </si>
  <si>
    <t>Информация об исполнении консолидированного бюджета Пряжинского национального муниципального района за 1 квартал 2026 года</t>
  </si>
</sst>
</file>

<file path=xl/styles.xml><?xml version="1.0" encoding="utf-8"?>
<styleSheet xmlns="http://schemas.openxmlformats.org/spreadsheetml/2006/main">
  <numFmts count="4">
    <numFmt numFmtId="164" formatCode="[&gt;=0.005]#,##0.00;[&lt;=-0.005]\-#,##0.00;#,##0.00"/>
    <numFmt numFmtId="165" formatCode="[&gt;=0.005]#,##0;[&lt;=-0.005]\-#,##0;#,##0"/>
    <numFmt numFmtId="166" formatCode="#,##0.0_ ;\-#,##0.0\ "/>
    <numFmt numFmtId="167" formatCode="[&gt;=0.005]#,##0.0;[&lt;=-0.005]\-#,##0.0;#,##0.0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vertical="top"/>
    </xf>
    <xf numFmtId="167" fontId="3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8"/>
  <sheetViews>
    <sheetView tabSelected="1" topLeftCell="A39" workbookViewId="0">
      <selection activeCell="D118" sqref="D118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6.7109375" customWidth="1"/>
    <col min="5" max="5" width="10.28515625" customWidth="1"/>
    <col min="6" max="6" width="19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23" t="s">
        <v>120</v>
      </c>
      <c r="B2" s="23"/>
      <c r="C2" s="23"/>
      <c r="D2" s="23"/>
      <c r="E2" s="23"/>
      <c r="F2" s="23"/>
      <c r="G2" s="23"/>
      <c r="H2" s="23"/>
      <c r="I2" s="23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116</v>
      </c>
      <c r="C5" s="11" t="s">
        <v>2</v>
      </c>
      <c r="D5" s="2" t="s">
        <v>117</v>
      </c>
      <c r="E5" s="2" t="s">
        <v>2</v>
      </c>
      <c r="F5" s="2" t="s">
        <v>118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24" t="s">
        <v>7</v>
      </c>
      <c r="B7" s="25"/>
      <c r="C7" s="25"/>
      <c r="D7" s="25"/>
      <c r="E7" s="25"/>
      <c r="F7" s="25"/>
      <c r="G7" s="25"/>
      <c r="H7" s="25"/>
      <c r="I7" s="26"/>
    </row>
    <row r="8" spans="1:9" ht="26.25" customHeight="1">
      <c r="A8" s="3" t="s">
        <v>8</v>
      </c>
      <c r="B8" s="15">
        <f>B9+B11+B15+B20+B23+B24+B25+B26+B29+B30+B31+B32+B14</f>
        <v>34915</v>
      </c>
      <c r="C8" s="15">
        <f>B8/B44*100</f>
        <v>39.322236237498878</v>
      </c>
      <c r="D8" s="15">
        <f>D9+D11+D15+D20+D23+D24+D25+D26+D29+D30+D31+D32+D14</f>
        <v>330541.09999999998</v>
      </c>
      <c r="E8" s="15">
        <f>D8/D44*100</f>
        <v>30.248412453219164</v>
      </c>
      <c r="F8" s="15">
        <f t="shared" ref="F8" si="0">F9+F11+F15+F20+F23+F24+F25+F26+F29+F30+F31+F32+F14</f>
        <v>64177.3</v>
      </c>
      <c r="G8" s="10">
        <f>F8/F44*100</f>
        <v>39.828700833409364</v>
      </c>
      <c r="H8" s="10">
        <f>F8/B8*100-100</f>
        <v>83.81011026779322</v>
      </c>
      <c r="I8" s="10">
        <f>F8/D8*100</f>
        <v>19.415830588087232</v>
      </c>
    </row>
    <row r="9" spans="1:9" ht="26.25" customHeight="1">
      <c r="A9" s="3" t="s">
        <v>9</v>
      </c>
      <c r="B9" s="15">
        <f>B10</f>
        <v>19551</v>
      </c>
      <c r="C9" s="15">
        <f>B9/B44*100</f>
        <v>22.018875574376072</v>
      </c>
      <c r="D9" s="15">
        <f>D10</f>
        <v>203703</v>
      </c>
      <c r="E9" s="15">
        <f>D9/D44*100</f>
        <v>18.641229069420124</v>
      </c>
      <c r="F9" s="15">
        <f>F10</f>
        <v>42703.9</v>
      </c>
      <c r="G9" s="10">
        <f>F9/F44*100</f>
        <v>26.502218970256308</v>
      </c>
      <c r="H9" s="10">
        <f t="shared" ref="H9:H43" si="1">F9/B9*100-100</f>
        <v>118.4230985627334</v>
      </c>
      <c r="I9" s="10">
        <f t="shared" ref="I9:I43" si="2">F9/D9*100</f>
        <v>20.963805147690511</v>
      </c>
    </row>
    <row r="10" spans="1:9" ht="28.5" customHeight="1">
      <c r="A10" s="3" t="s">
        <v>10</v>
      </c>
      <c r="B10" s="15">
        <v>19551</v>
      </c>
      <c r="C10" s="15">
        <f>B10/B44*100</f>
        <v>22.018875574376072</v>
      </c>
      <c r="D10" s="15">
        <v>203703</v>
      </c>
      <c r="E10" s="15">
        <f>D10/D44*100</f>
        <v>18.641229069420124</v>
      </c>
      <c r="F10" s="15">
        <v>42703.9</v>
      </c>
      <c r="G10" s="10">
        <f>F10/F44*100</f>
        <v>26.502218970256308</v>
      </c>
      <c r="H10" s="10">
        <f t="shared" si="1"/>
        <v>118.4230985627334</v>
      </c>
      <c r="I10" s="10">
        <f t="shared" si="2"/>
        <v>20.963805147690511</v>
      </c>
    </row>
    <row r="11" spans="1:9" ht="64.5" customHeight="1">
      <c r="A11" s="3" t="s">
        <v>11</v>
      </c>
      <c r="B11" s="15">
        <f>B12</f>
        <v>3119</v>
      </c>
      <c r="C11" s="15" t="e">
        <f>B11/B2*100</f>
        <v>#DIV/0!</v>
      </c>
      <c r="D11" s="15">
        <f>D12</f>
        <v>34081.300000000003</v>
      </c>
      <c r="E11" s="15">
        <f>D11/D44*100</f>
        <v>3.118841255571239</v>
      </c>
      <c r="F11" s="15">
        <f>F12</f>
        <v>7674</v>
      </c>
      <c r="G11" s="10">
        <f>F11/F44*100</f>
        <v>4.7625165003137155</v>
      </c>
      <c r="H11" s="10">
        <f t="shared" si="1"/>
        <v>146.04039756332159</v>
      </c>
      <c r="I11" s="10">
        <f t="shared" si="2"/>
        <v>22.516746720342237</v>
      </c>
    </row>
    <row r="12" spans="1:9" ht="32.25" customHeight="1">
      <c r="A12" s="3" t="s">
        <v>12</v>
      </c>
      <c r="B12" s="15">
        <f>B13</f>
        <v>3119</v>
      </c>
      <c r="C12" s="15">
        <f>B12/B44*100</f>
        <v>3.5127038471934409</v>
      </c>
      <c r="D12" s="15">
        <f>D13</f>
        <v>34081.300000000003</v>
      </c>
      <c r="E12" s="15">
        <f>D12/D44*100</f>
        <v>3.118841255571239</v>
      </c>
      <c r="F12" s="15">
        <f>F13</f>
        <v>7674</v>
      </c>
      <c r="G12" s="10">
        <f>F12/F44*100</f>
        <v>4.7625165003137155</v>
      </c>
      <c r="H12" s="10">
        <f t="shared" si="1"/>
        <v>146.04039756332159</v>
      </c>
      <c r="I12" s="10">
        <f t="shared" si="2"/>
        <v>22.516746720342237</v>
      </c>
    </row>
    <row r="13" spans="1:9" ht="26.25" customHeight="1">
      <c r="A13" s="3" t="s">
        <v>13</v>
      </c>
      <c r="B13" s="15">
        <v>3119</v>
      </c>
      <c r="C13" s="15">
        <f>B13/B44*100</f>
        <v>3.5127038471934409</v>
      </c>
      <c r="D13" s="15">
        <v>34081.300000000003</v>
      </c>
      <c r="E13" s="15">
        <f>D13/D44*100</f>
        <v>3.118841255571239</v>
      </c>
      <c r="F13" s="15">
        <v>7674</v>
      </c>
      <c r="G13" s="10">
        <f>F13/F44*100</f>
        <v>4.7625165003137155</v>
      </c>
      <c r="H13" s="10">
        <f t="shared" si="1"/>
        <v>146.04039756332159</v>
      </c>
      <c r="I13" s="10">
        <f>F13/D13*100</f>
        <v>22.516746720342237</v>
      </c>
    </row>
    <row r="14" spans="1:9" ht="26.25" customHeight="1">
      <c r="A14" s="3" t="s">
        <v>114</v>
      </c>
      <c r="B14" s="15">
        <v>0</v>
      </c>
      <c r="C14" s="15">
        <f>B14/B45*100</f>
        <v>0</v>
      </c>
      <c r="D14" s="15">
        <v>2416</v>
      </c>
      <c r="E14" s="15">
        <f>D14/D45*100</f>
        <v>1.7818856864279458</v>
      </c>
      <c r="F14" s="15">
        <v>238.8</v>
      </c>
      <c r="G14" s="10">
        <f>F14/F45*100</f>
        <v>0.93162976689749344</v>
      </c>
      <c r="H14" s="10" t="e">
        <f t="shared" si="1"/>
        <v>#DIV/0!</v>
      </c>
      <c r="I14" s="10">
        <f>F14/D14*100</f>
        <v>9.8841059602649004</v>
      </c>
    </row>
    <row r="15" spans="1:9" ht="26.25" customHeight="1">
      <c r="A15" s="3" t="s">
        <v>14</v>
      </c>
      <c r="B15" s="15">
        <f>B16+B17+B18+B19</f>
        <v>613</v>
      </c>
      <c r="C15" s="15">
        <f>B15/B44*100</f>
        <v>0.69037751148752147</v>
      </c>
      <c r="D15" s="15">
        <f>D16+D17+D18+D19</f>
        <v>7154</v>
      </c>
      <c r="E15" s="15">
        <f>D15/D44*100</f>
        <v>0.65467544789537491</v>
      </c>
      <c r="F15" s="15">
        <f>F16+F17+F18+F19</f>
        <v>808.6</v>
      </c>
      <c r="G15" s="10">
        <f>F15/F44*100</f>
        <v>0.50182054237081974</v>
      </c>
      <c r="H15" s="10">
        <f t="shared" si="1"/>
        <v>31.908646003262646</v>
      </c>
      <c r="I15" s="10">
        <f t="shared" si="2"/>
        <v>11.302767682415432</v>
      </c>
    </row>
    <row r="16" spans="1:9" ht="41.25" customHeight="1">
      <c r="A16" s="3" t="s">
        <v>15</v>
      </c>
      <c r="B16" s="15">
        <v>-32</v>
      </c>
      <c r="C16" s="15">
        <f>B16/B44*100</f>
        <v>-3.6039282818271914E-2</v>
      </c>
      <c r="D16" s="15">
        <v>3540</v>
      </c>
      <c r="E16" s="15">
        <f>D16/D44*100</f>
        <v>0.32395178718893308</v>
      </c>
      <c r="F16" s="15">
        <v>211.1</v>
      </c>
      <c r="G16" s="10">
        <f>F16/F44*100</f>
        <v>0.13100954303052195</v>
      </c>
      <c r="H16" s="10">
        <f t="shared" si="1"/>
        <v>-759.6875</v>
      </c>
      <c r="I16" s="10">
        <f t="shared" si="2"/>
        <v>5.963276836158192</v>
      </c>
    </row>
    <row r="17" spans="1:9" ht="44.25" customHeight="1">
      <c r="A17" s="3" t="s">
        <v>106</v>
      </c>
      <c r="B17" s="15">
        <v>0</v>
      </c>
      <c r="C17" s="15">
        <f>B17/B44*100</f>
        <v>0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 t="e">
        <f t="shared" si="1"/>
        <v>#DIV/0!</v>
      </c>
      <c r="I17" s="10"/>
    </row>
    <row r="18" spans="1:9" ht="27" customHeight="1">
      <c r="A18" s="3" t="s">
        <v>107</v>
      </c>
      <c r="B18" s="15">
        <v>0</v>
      </c>
      <c r="C18" s="15">
        <f>B18/B44*100</f>
        <v>0</v>
      </c>
      <c r="D18" s="15">
        <v>2114</v>
      </c>
      <c r="E18" s="15">
        <f>D18/D44*100</f>
        <v>0.19345595427045326</v>
      </c>
      <c r="F18" s="15">
        <v>635.20000000000005</v>
      </c>
      <c r="G18" s="10">
        <f>F18/F44*100</f>
        <v>0.39420777703925886</v>
      </c>
      <c r="H18" s="10"/>
      <c r="I18" s="10">
        <f t="shared" si="2"/>
        <v>30.047303689687798</v>
      </c>
    </row>
    <row r="19" spans="1:9" ht="39.75" customHeight="1">
      <c r="A19" s="3" t="s">
        <v>108</v>
      </c>
      <c r="B19" s="15">
        <v>645</v>
      </c>
      <c r="C19" s="15">
        <f>B19/B44*100</f>
        <v>0.72641679430579331</v>
      </c>
      <c r="D19" s="15">
        <v>1500</v>
      </c>
      <c r="E19" s="15">
        <f>D19/D44*100</f>
        <v>0.1372677064359886</v>
      </c>
      <c r="F19" s="15">
        <v>-37.700000000000003</v>
      </c>
      <c r="G19" s="10">
        <f>F19/F44*100</f>
        <v>-2.3396777698961049E-2</v>
      </c>
      <c r="H19" s="10">
        <f t="shared" si="1"/>
        <v>-105.84496124031008</v>
      </c>
      <c r="I19" s="10">
        <f t="shared" si="2"/>
        <v>-2.5133333333333332</v>
      </c>
    </row>
    <row r="20" spans="1:9" ht="15" customHeight="1">
      <c r="A20" s="3" t="s">
        <v>16</v>
      </c>
      <c r="B20" s="15">
        <f>B21+B22</f>
        <v>1100</v>
      </c>
      <c r="C20" s="15">
        <f>B20/B44*100</f>
        <v>1.2388503468780971</v>
      </c>
      <c r="D20" s="15">
        <f>D21+D22</f>
        <v>18792</v>
      </c>
      <c r="E20" s="15">
        <f>D20/D44*100</f>
        <v>1.7196898262300653</v>
      </c>
      <c r="F20" s="15">
        <f>F21+F22</f>
        <v>1772.5</v>
      </c>
      <c r="G20" s="10">
        <f>F20/F44*100</f>
        <v>1.1000209143609672</v>
      </c>
      <c r="H20" s="10"/>
      <c r="I20" s="10"/>
    </row>
    <row r="21" spans="1:9" ht="26.25" customHeight="1">
      <c r="A21" s="3" t="s">
        <v>109</v>
      </c>
      <c r="B21" s="15">
        <v>127</v>
      </c>
      <c r="C21" s="15">
        <f>B21/B44*100</f>
        <v>0.14303090368501667</v>
      </c>
      <c r="D21" s="15">
        <v>5595</v>
      </c>
      <c r="E21" s="15">
        <f>D21/D44*100</f>
        <v>0.51200854500623749</v>
      </c>
      <c r="F21" s="15">
        <v>456.8</v>
      </c>
      <c r="G21" s="10">
        <f>F21/F44*100</f>
        <v>0.28349199079271636</v>
      </c>
      <c r="H21" s="10"/>
      <c r="I21" s="10"/>
    </row>
    <row r="22" spans="1:9" ht="15" customHeight="1">
      <c r="A22" s="3" t="s">
        <v>110</v>
      </c>
      <c r="B22" s="15">
        <v>973</v>
      </c>
      <c r="C22" s="15">
        <f>B22/B44*100</f>
        <v>1.0958194431930806</v>
      </c>
      <c r="D22" s="15">
        <v>13197</v>
      </c>
      <c r="E22" s="15">
        <f>D22/D44*100</f>
        <v>1.2076812812238276</v>
      </c>
      <c r="F22" s="15">
        <v>1315.7</v>
      </c>
      <c r="G22" s="10">
        <f>F22/F44*100</f>
        <v>0.81652892356825069</v>
      </c>
      <c r="H22" s="10"/>
      <c r="I22" s="10"/>
    </row>
    <row r="23" spans="1:9" ht="25.5" customHeight="1">
      <c r="A23" s="3" t="s">
        <v>17</v>
      </c>
      <c r="B23" s="15">
        <v>891</v>
      </c>
      <c r="C23" s="15">
        <f>B23/B44*100</f>
        <v>1.0034687809712588</v>
      </c>
      <c r="D23" s="15">
        <v>7251</v>
      </c>
      <c r="E23" s="15">
        <f>D23/D44*100</f>
        <v>0.66355209291156891</v>
      </c>
      <c r="F23" s="15">
        <v>1452</v>
      </c>
      <c r="G23" s="10">
        <f>F23/F44*100</f>
        <v>0.90111727371064831</v>
      </c>
      <c r="H23" s="10">
        <f t="shared" si="1"/>
        <v>62.962962962962962</v>
      </c>
      <c r="I23" s="10">
        <f t="shared" si="2"/>
        <v>20.024824162184526</v>
      </c>
    </row>
    <row r="24" spans="1:9" ht="68.25" customHeight="1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>
      <c r="A25" s="3" t="s">
        <v>19</v>
      </c>
      <c r="B25" s="15">
        <v>3462</v>
      </c>
      <c r="C25" s="15">
        <f>B25/B44*100</f>
        <v>3.8989999099017929</v>
      </c>
      <c r="D25" s="15">
        <v>20060</v>
      </c>
      <c r="E25" s="15">
        <f>D25/D44*100</f>
        <v>1.8357267940706208</v>
      </c>
      <c r="F25" s="15">
        <v>4298.8</v>
      </c>
      <c r="G25" s="10">
        <f>F25/F44*100</f>
        <v>2.6678532618645558</v>
      </c>
      <c r="H25" s="10">
        <f t="shared" si="1"/>
        <v>24.170999422299261</v>
      </c>
      <c r="I25" s="10">
        <f t="shared" si="2"/>
        <v>21.429710867397809</v>
      </c>
    </row>
    <row r="26" spans="1:9" ht="42" customHeight="1">
      <c r="A26" s="3" t="s">
        <v>20</v>
      </c>
      <c r="B26" s="15">
        <f>B27+B28</f>
        <v>275</v>
      </c>
      <c r="C26" s="15">
        <f>B26/B44*100</f>
        <v>0.30971258671952429</v>
      </c>
      <c r="D26" s="15">
        <f>D27+D28</f>
        <v>239</v>
      </c>
      <c r="E26" s="15">
        <f>D26/D44*100</f>
        <v>2.1871321225467519E-2</v>
      </c>
      <c r="F26" s="15">
        <f>F27+F28</f>
        <v>76</v>
      </c>
      <c r="G26" s="10">
        <f>F26/F44*100</f>
        <v>4.7165917907719887E-2</v>
      </c>
      <c r="H26" s="10">
        <f t="shared" si="1"/>
        <v>-72.36363636363636</v>
      </c>
      <c r="I26" s="10">
        <f t="shared" si="2"/>
        <v>31.799163179916317</v>
      </c>
    </row>
    <row r="27" spans="1:9" ht="39" customHeight="1">
      <c r="A27" s="3" t="s">
        <v>21</v>
      </c>
      <c r="B27" s="15">
        <v>94</v>
      </c>
      <c r="C27" s="15">
        <f>B27/B44*100</f>
        <v>0.10586539327867375</v>
      </c>
      <c r="D27" s="15">
        <v>0</v>
      </c>
      <c r="E27" s="15">
        <f>D27/D44*100</f>
        <v>0</v>
      </c>
      <c r="F27" s="15">
        <v>0</v>
      </c>
      <c r="G27" s="10">
        <f>F27/F44*100</f>
        <v>0</v>
      </c>
      <c r="H27" s="10">
        <f t="shared" si="1"/>
        <v>-100</v>
      </c>
      <c r="I27" s="10" t="e">
        <f t="shared" si="2"/>
        <v>#DIV/0!</v>
      </c>
    </row>
    <row r="28" spans="1:9" ht="16.5" customHeight="1">
      <c r="A28" s="3" t="s">
        <v>115</v>
      </c>
      <c r="B28" s="15">
        <v>181</v>
      </c>
      <c r="C28" s="15">
        <f>B28/B45*100</f>
        <v>1.0486127606324118</v>
      </c>
      <c r="D28" s="15">
        <v>239</v>
      </c>
      <c r="E28" s="15">
        <f>D28/D45*100</f>
        <v>0.1762709764305791</v>
      </c>
      <c r="F28" s="15">
        <v>76</v>
      </c>
      <c r="G28" s="10">
        <f>F28/F45*100</f>
        <v>0.29649858577977178</v>
      </c>
      <c r="H28" s="10">
        <f t="shared" si="1"/>
        <v>-58.011049723756905</v>
      </c>
      <c r="I28" s="10">
        <f t="shared" si="2"/>
        <v>31.799163179916317</v>
      </c>
    </row>
    <row r="29" spans="1:9" ht="53.25" customHeight="1">
      <c r="A29" s="3" t="s">
        <v>22</v>
      </c>
      <c r="B29" s="15">
        <v>1903</v>
      </c>
      <c r="C29" s="15">
        <f>B29/B44*100</f>
        <v>2.1432111000991081</v>
      </c>
      <c r="D29" s="15">
        <v>15169</v>
      </c>
      <c r="E29" s="15">
        <f>D29/D44*100</f>
        <v>1.3881425592850074</v>
      </c>
      <c r="F29" s="15">
        <v>3811.4</v>
      </c>
      <c r="G29" s="10">
        <f>F29/F44*100</f>
        <v>2.3653707830721524</v>
      </c>
      <c r="H29" s="10">
        <f t="shared" si="1"/>
        <v>100.28376248029426</v>
      </c>
      <c r="I29" s="10">
        <f t="shared" si="2"/>
        <v>25.126244314061573</v>
      </c>
    </row>
    <row r="30" spans="1:9" ht="45.75" customHeight="1">
      <c r="A30" s="3" t="s">
        <v>23</v>
      </c>
      <c r="B30" s="15">
        <v>3891</v>
      </c>
      <c r="C30" s="15">
        <f>B30/B44*100</f>
        <v>4.382151545184251</v>
      </c>
      <c r="D30" s="15">
        <v>18890</v>
      </c>
      <c r="E30" s="15">
        <f>D30/D44*100</f>
        <v>1.7286579830505497</v>
      </c>
      <c r="F30" s="15">
        <v>276.39999999999998</v>
      </c>
      <c r="G30" s="10">
        <f>F30/F44*100</f>
        <v>0.17153499618018125</v>
      </c>
      <c r="H30" s="10">
        <f t="shared" si="1"/>
        <v>-92.896427653559499</v>
      </c>
      <c r="I30" s="10">
        <f t="shared" si="2"/>
        <v>1.4632080465854949</v>
      </c>
    </row>
    <row r="31" spans="1:9" ht="26.25" customHeight="1">
      <c r="A31" s="3" t="s">
        <v>24</v>
      </c>
      <c r="B31" s="15">
        <v>84</v>
      </c>
      <c r="C31" s="15">
        <f>B31/B44*100</f>
        <v>9.4603117397963787E-2</v>
      </c>
      <c r="D31" s="15">
        <v>2630.2</v>
      </c>
      <c r="E31" s="15">
        <f>D31/D44*100</f>
        <v>0.24069434764529143</v>
      </c>
      <c r="F31" s="15">
        <v>1034.2</v>
      </c>
      <c r="G31" s="10">
        <f>F31/F44*100</f>
        <v>0.64182884605478818</v>
      </c>
      <c r="H31" s="10">
        <f t="shared" si="1"/>
        <v>1131.1904761904761</v>
      </c>
      <c r="I31" s="10">
        <f t="shared" si="2"/>
        <v>39.320203786784283</v>
      </c>
    </row>
    <row r="32" spans="1:9" ht="28.5" customHeight="1">
      <c r="A32" s="3" t="s">
        <v>25</v>
      </c>
      <c r="B32" s="15">
        <v>26</v>
      </c>
      <c r="C32" s="15">
        <f>B32/B44*100</f>
        <v>2.9281917289845933E-2</v>
      </c>
      <c r="D32" s="15">
        <v>155.6</v>
      </c>
      <c r="E32" s="15">
        <f>D32/D44*100</f>
        <v>1.4239236747626552E-2</v>
      </c>
      <c r="F32" s="15">
        <v>30.7</v>
      </c>
      <c r="G32" s="10">
        <f>F32/F44*100</f>
        <v>1.9052548417986849E-2</v>
      </c>
      <c r="H32" s="10">
        <f t="shared" si="1"/>
        <v>18.07692307692308</v>
      </c>
      <c r="I32" s="10">
        <f t="shared" si="2"/>
        <v>19.730077120822624</v>
      </c>
    </row>
    <row r="33" spans="1:9" ht="26.25" customHeight="1">
      <c r="A33" s="3" t="s">
        <v>26</v>
      </c>
      <c r="B33" s="15">
        <f t="shared" ref="B33" si="3">B34+B41+B42+B43</f>
        <v>53877</v>
      </c>
      <c r="C33" s="15">
        <f>B33/B44*100</f>
        <v>60.677763762501122</v>
      </c>
      <c r="D33" s="15">
        <f>D34+D41+D42+D43</f>
        <v>762214.1</v>
      </c>
      <c r="E33" s="15">
        <f>D33/D44*100</f>
        <v>69.75158754678084</v>
      </c>
      <c r="F33" s="15">
        <f t="shared" ref="F33" si="4">F34+F41+F42+F43</f>
        <v>96956</v>
      </c>
      <c r="G33" s="10">
        <f>F33/F44*100</f>
        <v>60.171299166590643</v>
      </c>
      <c r="H33" s="10">
        <f t="shared" si="1"/>
        <v>79.958052601295549</v>
      </c>
      <c r="I33" s="10">
        <f t="shared" si="2"/>
        <v>12.720310474445434</v>
      </c>
    </row>
    <row r="34" spans="1:9" ht="70.5" customHeight="1">
      <c r="A34" s="3" t="s">
        <v>27</v>
      </c>
      <c r="B34" s="15">
        <f t="shared" ref="B34" si="5">B35+B38+B39+B40</f>
        <v>53892</v>
      </c>
      <c r="C34" s="15">
        <f>B34/B44*100</f>
        <v>60.694657176322188</v>
      </c>
      <c r="D34" s="15">
        <f>D35+D38+D39+D40</f>
        <v>761759.1</v>
      </c>
      <c r="E34" s="15">
        <f>D34/D44*100</f>
        <v>69.709949675828582</v>
      </c>
      <c r="F34" s="15">
        <f t="shared" ref="F34" si="6">F35+F38+F39+F40</f>
        <v>96667.7</v>
      </c>
      <c r="G34" s="10">
        <f>F34/F44*100</f>
        <v>59.992378980632807</v>
      </c>
      <c r="H34" s="10">
        <f t="shared" si="1"/>
        <v>79.373005269798853</v>
      </c>
      <c r="I34" s="10">
        <f t="shared" si="2"/>
        <v>12.690061726863519</v>
      </c>
    </row>
    <row r="35" spans="1:9" ht="51.75" customHeight="1">
      <c r="A35" s="3" t="s">
        <v>28</v>
      </c>
      <c r="B35" s="15">
        <f>B36+B37</f>
        <v>12056</v>
      </c>
      <c r="C35" s="15">
        <f>B35/B44*100</f>
        <v>13.577799801783943</v>
      </c>
      <c r="D35" s="15">
        <f>D36+D37</f>
        <v>73881</v>
      </c>
      <c r="E35" s="15">
        <f>D35/D44*100</f>
        <v>6.7609836127981824</v>
      </c>
      <c r="F35" s="15">
        <f>F36+F37</f>
        <v>18470.400000000001</v>
      </c>
      <c r="G35" s="10">
        <f>F35/F44*100</f>
        <v>11.462807501615124</v>
      </c>
      <c r="H35" s="10">
        <f t="shared" si="1"/>
        <v>53.205043132050434</v>
      </c>
      <c r="I35" s="10">
        <f t="shared" si="2"/>
        <v>25.0002030291956</v>
      </c>
    </row>
    <row r="36" spans="1:9" ht="39" customHeight="1">
      <c r="A36" s="3" t="s">
        <v>29</v>
      </c>
      <c r="B36" s="15">
        <v>12056</v>
      </c>
      <c r="C36" s="15">
        <f>B36/B44*100</f>
        <v>13.577799801783943</v>
      </c>
      <c r="D36" s="15">
        <v>73881</v>
      </c>
      <c r="E36" s="15">
        <f>D36/D44*100</f>
        <v>6.7609836127981824</v>
      </c>
      <c r="F36" s="15">
        <v>18470.400000000001</v>
      </c>
      <c r="G36" s="10">
        <f>F36/F44*100</f>
        <v>11.462807501615124</v>
      </c>
      <c r="H36" s="10">
        <f t="shared" si="1"/>
        <v>53.205043132050434</v>
      </c>
      <c r="I36" s="10">
        <f t="shared" si="2"/>
        <v>25.0002030291956</v>
      </c>
    </row>
    <row r="37" spans="1:9" ht="26.25" customHeight="1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>
      <c r="A38" s="20" t="s">
        <v>112</v>
      </c>
      <c r="B38" s="15">
        <v>3852</v>
      </c>
      <c r="C38" s="15">
        <f>B38/B44*100</f>
        <v>4.3382286692494816</v>
      </c>
      <c r="D38" s="15">
        <v>332703.8</v>
      </c>
      <c r="E38" s="15">
        <f>D38/D44*100</f>
        <v>30.446325032358573</v>
      </c>
      <c r="F38" s="15">
        <v>4068.1</v>
      </c>
      <c r="G38" s="10">
        <f>F38/F44*100</f>
        <v>2.5246798768473062</v>
      </c>
      <c r="H38" s="10"/>
      <c r="I38" s="10">
        <f t="shared" si="2"/>
        <v>1.2227392653765903</v>
      </c>
    </row>
    <row r="39" spans="1:9" ht="26.25" customHeight="1">
      <c r="A39" s="20" t="s">
        <v>113</v>
      </c>
      <c r="B39" s="15">
        <v>36156</v>
      </c>
      <c r="C39" s="15">
        <f>B39/B44*100</f>
        <v>40.719884674294981</v>
      </c>
      <c r="D39" s="15">
        <v>320958.8</v>
      </c>
      <c r="E39" s="15">
        <f>D39/ D44*100</f>
        <v>29.371518890964783</v>
      </c>
      <c r="F39" s="15">
        <v>70264.7</v>
      </c>
      <c r="G39" s="10">
        <f>F39/F44*100</f>
        <v>43.606566736981122</v>
      </c>
      <c r="H39" s="10">
        <f t="shared" si="1"/>
        <v>94.337592654054646</v>
      </c>
      <c r="I39" s="10">
        <f t="shared" si="2"/>
        <v>21.892124472050618</v>
      </c>
    </row>
    <row r="40" spans="1:9" ht="26.25" customHeight="1">
      <c r="A40" s="3" t="s">
        <v>30</v>
      </c>
      <c r="B40" s="15">
        <v>1828</v>
      </c>
      <c r="C40" s="15">
        <f>B40/B44*100</f>
        <v>2.058744030993783</v>
      </c>
      <c r="D40" s="15">
        <v>34215.5</v>
      </c>
      <c r="E40" s="15">
        <f>D40/ D44*100</f>
        <v>3.1311221397070454</v>
      </c>
      <c r="F40" s="15">
        <v>3864.5</v>
      </c>
      <c r="G40" s="10">
        <f>F40/F44*100</f>
        <v>2.3983248651892568</v>
      </c>
      <c r="H40" s="10"/>
      <c r="I40" s="10"/>
    </row>
    <row r="41" spans="1:9" ht="35.25" customHeight="1">
      <c r="A41" s="3" t="s">
        <v>31</v>
      </c>
      <c r="B41" s="15">
        <v>3</v>
      </c>
      <c r="C41" s="15">
        <f>B41/B44*100</f>
        <v>3.3786827642129924E-3</v>
      </c>
      <c r="D41" s="15">
        <v>565</v>
      </c>
      <c r="E41" s="15">
        <f>D41/D44*100</f>
        <v>5.1704169424222367E-2</v>
      </c>
      <c r="F41" s="15">
        <v>320</v>
      </c>
      <c r="G41" s="10">
        <f>F41/F44*100</f>
        <v>0.19859333855882055</v>
      </c>
      <c r="H41" s="10"/>
      <c r="I41" s="10"/>
    </row>
    <row r="42" spans="1:9" ht="63.75" customHeight="1">
      <c r="A42" s="3" t="s">
        <v>32</v>
      </c>
      <c r="B42" s="15">
        <v>0</v>
      </c>
      <c r="C42" s="15">
        <f>B42/B44*100</f>
        <v>0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/>
      <c r="I42" s="10"/>
    </row>
    <row r="43" spans="1:9" ht="39" customHeight="1">
      <c r="A43" s="3" t="s">
        <v>33</v>
      </c>
      <c r="B43" s="15">
        <v>-18</v>
      </c>
      <c r="C43" s="15">
        <f>B43/B44*100</f>
        <v>-2.0272096585277951E-2</v>
      </c>
      <c r="D43" s="15">
        <v>-110</v>
      </c>
      <c r="E43" s="15">
        <f>D43/D44*100</f>
        <v>-1.0066298471972497E-2</v>
      </c>
      <c r="F43" s="15">
        <v>-31.7</v>
      </c>
      <c r="G43" s="10">
        <f>F43/F44*100</f>
        <v>-1.9673152600983162E-2</v>
      </c>
      <c r="H43" s="10">
        <f t="shared" si="1"/>
        <v>76.111111111111114</v>
      </c>
      <c r="I43" s="10">
        <f t="shared" si="2"/>
        <v>28.818181818181817</v>
      </c>
    </row>
    <row r="44" spans="1:9" s="14" customFormat="1" ht="15" customHeight="1">
      <c r="A44" s="12" t="s">
        <v>34</v>
      </c>
      <c r="B44" s="16">
        <f t="shared" ref="B44" si="7">B33+B8</f>
        <v>88792</v>
      </c>
      <c r="C44" s="16">
        <f t="shared" ref="C44:I44" si="8">C33+C8</f>
        <v>100</v>
      </c>
      <c r="D44" s="16">
        <f t="shared" si="8"/>
        <v>1092755.2</v>
      </c>
      <c r="E44" s="16">
        <f t="shared" si="8"/>
        <v>100</v>
      </c>
      <c r="F44" s="16">
        <f t="shared" si="8"/>
        <v>161133.29999999999</v>
      </c>
      <c r="G44" s="16">
        <f t="shared" si="8"/>
        <v>100</v>
      </c>
      <c r="H44" s="16">
        <f t="shared" si="8"/>
        <v>163.76816286908877</v>
      </c>
      <c r="I44" s="16">
        <f t="shared" si="8"/>
        <v>32.136141062532666</v>
      </c>
    </row>
    <row r="45" spans="1:9" ht="26.25" customHeight="1">
      <c r="A45" s="3" t="s">
        <v>35</v>
      </c>
      <c r="B45" s="17">
        <f>SUM(B46:B53)</f>
        <v>17260.900000000001</v>
      </c>
      <c r="C45" s="9">
        <f>B45/B92*100</f>
        <v>11.70754371447563</v>
      </c>
      <c r="D45" s="17">
        <f>SUM(D46:D53)</f>
        <v>135586.70000000001</v>
      </c>
      <c r="E45" s="9">
        <f>D45/D92*100</f>
        <v>11.743437537405567</v>
      </c>
      <c r="F45" s="17">
        <f>SUM(F46:F53)</f>
        <v>25632.5</v>
      </c>
      <c r="G45" s="9">
        <f>F45/F92*100</f>
        <v>14.461188500104091</v>
      </c>
      <c r="H45" s="9">
        <f>F45/B45*100-100</f>
        <v>48.500367883482312</v>
      </c>
      <c r="I45" s="10">
        <f t="shared" ref="I45:I68" si="9">F45/D45*100</f>
        <v>18.904877838313048</v>
      </c>
    </row>
    <row r="46" spans="1:9" ht="53.25" customHeight="1">
      <c r="A46" s="3" t="s">
        <v>103</v>
      </c>
      <c r="B46" s="17">
        <v>1674.8</v>
      </c>
      <c r="C46" s="9">
        <f>B46/B92*100</f>
        <v>1.1359659237353663</v>
      </c>
      <c r="D46" s="17">
        <v>7846.7</v>
      </c>
      <c r="E46" s="9">
        <f>D46/D92*100</f>
        <v>0.67961851217531111</v>
      </c>
      <c r="F46" s="17">
        <v>1639.6</v>
      </c>
      <c r="G46" s="9">
        <f>F46/F92*100</f>
        <v>0.9250195909400436</v>
      </c>
      <c r="H46" s="9">
        <f>F46/B46*100-100</f>
        <v>-2.1017434917602174</v>
      </c>
      <c r="I46" s="10">
        <f t="shared" si="9"/>
        <v>20.895408260797531</v>
      </c>
    </row>
    <row r="47" spans="1:9" ht="81.75" customHeight="1">
      <c r="A47" s="3" t="s">
        <v>36</v>
      </c>
      <c r="B47" s="17">
        <v>47.8</v>
      </c>
      <c r="C47" s="9">
        <f>B47/B92*100</f>
        <v>3.2421286813082463E-2</v>
      </c>
      <c r="D47" s="17">
        <v>574</v>
      </c>
      <c r="E47" s="9">
        <f>D47/D92*100</f>
        <v>4.971529763959736E-2</v>
      </c>
      <c r="F47" s="17">
        <v>95.6</v>
      </c>
      <c r="G47" s="9">
        <f>F47/F92*100</f>
        <v>5.3935028600797852E-2</v>
      </c>
      <c r="H47" s="9">
        <f>F47/B47*100-100</f>
        <v>100</v>
      </c>
      <c r="I47" s="10">
        <f t="shared" si="9"/>
        <v>16.655052264808361</v>
      </c>
    </row>
    <row r="48" spans="1:9" ht="105.75" customHeight="1">
      <c r="A48" s="3" t="s">
        <v>37</v>
      </c>
      <c r="B48" s="17">
        <v>6431</v>
      </c>
      <c r="C48" s="9">
        <f>B48/B92*100</f>
        <v>4.3619517885969312</v>
      </c>
      <c r="D48" s="17">
        <v>43349.4</v>
      </c>
      <c r="E48" s="9">
        <f>D48/D92*100</f>
        <v>3.7545789607978426</v>
      </c>
      <c r="F48" s="17">
        <v>7698.4</v>
      </c>
      <c r="G48" s="9">
        <f>F48/F92*100</f>
        <v>4.3432366546065087</v>
      </c>
      <c r="H48" s="9">
        <f>F48/B48*100-100</f>
        <v>19.70766599284714</v>
      </c>
      <c r="I48" s="10">
        <f t="shared" si="9"/>
        <v>17.758953987829127</v>
      </c>
    </row>
    <row r="49" spans="1:9" ht="15" customHeight="1">
      <c r="A49" s="3" t="s">
        <v>38</v>
      </c>
      <c r="B49" s="17">
        <v>0</v>
      </c>
      <c r="C49" s="9">
        <f>B49/B92*100</f>
        <v>0</v>
      </c>
      <c r="D49" s="17">
        <v>17.899999999999999</v>
      </c>
      <c r="E49" s="9">
        <f>D49/D92*100</f>
        <v>1.5503551006076524E-3</v>
      </c>
      <c r="F49" s="17">
        <v>0</v>
      </c>
      <c r="G49" s="9">
        <f>F49/F92*100</f>
        <v>0</v>
      </c>
      <c r="H49" s="9" t="e">
        <f t="shared" ref="H49:H52" si="10">F49/B49*100-100</f>
        <v>#DIV/0!</v>
      </c>
      <c r="I49" s="10">
        <f t="shared" si="9"/>
        <v>0</v>
      </c>
    </row>
    <row r="50" spans="1:9" ht="64.5" customHeight="1">
      <c r="A50" s="3" t="s">
        <v>39</v>
      </c>
      <c r="B50" s="17">
        <v>1760.7</v>
      </c>
      <c r="C50" s="9">
        <f>B50/B92*100</f>
        <v>1.1942292822551108</v>
      </c>
      <c r="D50" s="17">
        <v>11203.7</v>
      </c>
      <c r="E50" s="9">
        <f>D50/D92*100</f>
        <v>0.9703750525518412</v>
      </c>
      <c r="F50" s="17">
        <v>2119.9</v>
      </c>
      <c r="G50" s="9">
        <f>F50/F92*100</f>
        <v>1.1959923340045124</v>
      </c>
      <c r="H50" s="9">
        <f t="shared" si="10"/>
        <v>20.400976884193781</v>
      </c>
      <c r="I50" s="10">
        <f t="shared" si="9"/>
        <v>18.921427742620743</v>
      </c>
    </row>
    <row r="51" spans="1:9" ht="32.25" customHeight="1">
      <c r="A51" s="3" t="s">
        <v>104</v>
      </c>
      <c r="B51" s="17">
        <v>0</v>
      </c>
      <c r="C51" s="9"/>
      <c r="D51" s="17">
        <v>0</v>
      </c>
      <c r="E51" s="9"/>
      <c r="F51" s="17">
        <v>0</v>
      </c>
      <c r="G51" s="9"/>
      <c r="H51" s="9" t="e">
        <f t="shared" si="10"/>
        <v>#DIV/0!</v>
      </c>
      <c r="I51" s="10" t="e">
        <f t="shared" si="9"/>
        <v>#DIV/0!</v>
      </c>
    </row>
    <row r="52" spans="1:9" ht="15" customHeight="1">
      <c r="A52" s="3" t="s">
        <v>40</v>
      </c>
      <c r="B52" s="17">
        <v>0</v>
      </c>
      <c r="C52" s="9">
        <f>B52/B92*100</f>
        <v>0</v>
      </c>
      <c r="D52" s="17">
        <v>510</v>
      </c>
      <c r="E52" s="9">
        <f>D52/D92*100</f>
        <v>4.4172128564799039E-2</v>
      </c>
      <c r="F52" s="17">
        <v>0</v>
      </c>
      <c r="G52" s="9">
        <f>F52/F92*100</f>
        <v>0</v>
      </c>
      <c r="H52" s="9" t="e">
        <f t="shared" si="10"/>
        <v>#DIV/0!</v>
      </c>
      <c r="I52" s="10">
        <f t="shared" si="9"/>
        <v>0</v>
      </c>
    </row>
    <row r="53" spans="1:9" ht="26.25" customHeight="1">
      <c r="A53" s="3" t="s">
        <v>41</v>
      </c>
      <c r="B53" s="17">
        <v>7346.6</v>
      </c>
      <c r="C53" s="9">
        <f>B53/B92*100</f>
        <v>4.982975433075139</v>
      </c>
      <c r="D53" s="17">
        <v>72085</v>
      </c>
      <c r="E53" s="9">
        <f>D53/D92*100</f>
        <v>6.2434272305755663</v>
      </c>
      <c r="F53" s="17">
        <v>14079</v>
      </c>
      <c r="G53" s="9">
        <f>F53/F92*100</f>
        <v>7.9430048919522278</v>
      </c>
      <c r="H53" s="9">
        <f>F53/B53*100-100</f>
        <v>91.639670051452384</v>
      </c>
      <c r="I53" s="10">
        <f t="shared" si="9"/>
        <v>19.531109107303877</v>
      </c>
    </row>
    <row r="54" spans="1:9" ht="15" customHeight="1">
      <c r="A54" s="3" t="s">
        <v>42</v>
      </c>
      <c r="B54" s="17">
        <f>B55</f>
        <v>442.2</v>
      </c>
      <c r="C54" s="9">
        <f>B54/B92*100</f>
        <v>0.29993081650094278</v>
      </c>
      <c r="D54" s="17">
        <f>D55</f>
        <v>3075.8</v>
      </c>
      <c r="E54" s="9">
        <f>D54/D92*100</f>
        <v>0.26640124125413506</v>
      </c>
      <c r="F54" s="17">
        <f>F55</f>
        <v>420.5</v>
      </c>
      <c r="G54" s="9">
        <f>F54/F92*100</f>
        <v>0.23723514149200314</v>
      </c>
      <c r="H54" s="9">
        <f>F54/B54*100-100</f>
        <v>-4.9072817729534108</v>
      </c>
      <c r="I54" s="10">
        <f t="shared" si="9"/>
        <v>13.671240002600948</v>
      </c>
    </row>
    <row r="55" spans="1:9" ht="26.25" customHeight="1">
      <c r="A55" s="3" t="s">
        <v>43</v>
      </c>
      <c r="B55" s="17">
        <v>442.2</v>
      </c>
      <c r="C55" s="9">
        <f>B55/B92*100</f>
        <v>0.29993081650094278</v>
      </c>
      <c r="D55" s="17">
        <v>3075.8</v>
      </c>
      <c r="E55" s="9">
        <f>D55/D92*100</f>
        <v>0.26640124125413506</v>
      </c>
      <c r="F55" s="17">
        <v>420.5</v>
      </c>
      <c r="G55" s="9">
        <f>F55/F92*100</f>
        <v>0.23723514149200314</v>
      </c>
      <c r="H55" s="9">
        <f t="shared" ref="H55:H105" si="11">F55/B55*100-100</f>
        <v>-4.9072817729534108</v>
      </c>
      <c r="I55" s="10">
        <f t="shared" si="9"/>
        <v>13.671240002600948</v>
      </c>
    </row>
    <row r="56" spans="1:9" ht="51.75" customHeight="1">
      <c r="A56" s="3" t="s">
        <v>44</v>
      </c>
      <c r="B56" s="17">
        <f>B58</f>
        <v>160.80000000000001</v>
      </c>
      <c r="C56" s="9">
        <f>B56/B92*100</f>
        <v>0.1090657514548883</v>
      </c>
      <c r="D56" s="17">
        <f>SUM(D57:D59)</f>
        <v>6.8</v>
      </c>
      <c r="E56" s="9">
        <f>D56/D92*100</f>
        <v>5.8896171419732057E-4</v>
      </c>
      <c r="F56" s="17">
        <f>SUM(F57:F59)</f>
        <v>0</v>
      </c>
      <c r="G56" s="9">
        <f>F56/F92*100</f>
        <v>0</v>
      </c>
      <c r="H56" s="9">
        <f t="shared" si="11"/>
        <v>-100</v>
      </c>
      <c r="I56" s="10">
        <f t="shared" si="9"/>
        <v>0</v>
      </c>
    </row>
    <row r="57" spans="1:9" ht="20.25" customHeight="1">
      <c r="A57" s="3" t="s">
        <v>105</v>
      </c>
      <c r="B57" s="17">
        <v>0</v>
      </c>
      <c r="C57" s="9">
        <f>B57/B92*100</f>
        <v>0</v>
      </c>
      <c r="D57" s="17">
        <v>0</v>
      </c>
      <c r="E57" s="9">
        <f>D57/D92*100</f>
        <v>0</v>
      </c>
      <c r="F57" s="17">
        <v>0</v>
      </c>
      <c r="G57" s="9">
        <f>F57/F92*100</f>
        <v>0</v>
      </c>
      <c r="H57" s="9" t="e">
        <f t="shared" si="11"/>
        <v>#DIV/0!</v>
      </c>
      <c r="I57" s="10" t="e">
        <f t="shared" si="9"/>
        <v>#DIV/0!</v>
      </c>
    </row>
    <row r="58" spans="1:9" ht="66" customHeight="1">
      <c r="A58" s="3" t="s">
        <v>102</v>
      </c>
      <c r="B58" s="17">
        <v>160.80000000000001</v>
      </c>
      <c r="C58" s="9">
        <f>B58/B92*100</f>
        <v>0.1090657514548883</v>
      </c>
      <c r="D58" s="17">
        <v>0</v>
      </c>
      <c r="E58" s="9">
        <f>D58/D92*100</f>
        <v>0</v>
      </c>
      <c r="F58" s="17">
        <v>0</v>
      </c>
      <c r="G58" s="9">
        <f>F58/F92*100</f>
        <v>0</v>
      </c>
      <c r="H58" s="9">
        <f t="shared" si="11"/>
        <v>-100</v>
      </c>
      <c r="I58" s="10" t="e">
        <f t="shared" si="9"/>
        <v>#DIV/0!</v>
      </c>
    </row>
    <row r="59" spans="1:9" ht="54.75" customHeight="1">
      <c r="A59" s="3" t="s">
        <v>119</v>
      </c>
      <c r="B59" s="17">
        <v>0</v>
      </c>
      <c r="C59" s="9">
        <f>B59/B92*100</f>
        <v>0</v>
      </c>
      <c r="D59" s="17">
        <v>6.8</v>
      </c>
      <c r="E59" s="9">
        <f>D59/D92*100</f>
        <v>5.8896171419732057E-4</v>
      </c>
      <c r="F59" s="17">
        <v>0</v>
      </c>
      <c r="G59" s="9">
        <f>F59/F92*100</f>
        <v>0</v>
      </c>
      <c r="H59" s="9" t="e">
        <f t="shared" si="11"/>
        <v>#DIV/0!</v>
      </c>
      <c r="I59" s="10">
        <f t="shared" si="9"/>
        <v>0</v>
      </c>
    </row>
    <row r="60" spans="1:9" ht="26.25" customHeight="1">
      <c r="A60" s="3" t="s">
        <v>45</v>
      </c>
      <c r="B60" s="17">
        <f>SUM(B61:B63)</f>
        <v>7542.6</v>
      </c>
      <c r="C60" s="9">
        <f>B60/B92*100</f>
        <v>5.1159162744007487</v>
      </c>
      <c r="D60" s="17">
        <f>SUM(D61:D63)</f>
        <v>76272.099999999991</v>
      </c>
      <c r="E60" s="9">
        <f>D60/D92*100</f>
        <v>6.6060804060925653</v>
      </c>
      <c r="F60" s="17">
        <f>SUM(F61:F63)</f>
        <v>8314.4</v>
      </c>
      <c r="G60" s="9">
        <f>F60/F92*100</f>
        <v>4.6907678012392644</v>
      </c>
      <c r="H60" s="9">
        <f t="shared" si="11"/>
        <v>10.232545806485831</v>
      </c>
      <c r="I60" s="10">
        <f t="shared" si="9"/>
        <v>10.900971652806204</v>
      </c>
    </row>
    <row r="61" spans="1:9" ht="26.25" customHeight="1">
      <c r="A61" s="3" t="s">
        <v>46</v>
      </c>
      <c r="B61" s="17">
        <v>0</v>
      </c>
      <c r="C61" s="9">
        <f>B61/B92*100</f>
        <v>0</v>
      </c>
      <c r="D61" s="17">
        <v>730.7</v>
      </c>
      <c r="E61" s="9">
        <f>D61/D92*100</f>
        <v>6.3287400671173846E-2</v>
      </c>
      <c r="F61" s="17">
        <v>0</v>
      </c>
      <c r="G61" s="9">
        <f>F61/F92*100</f>
        <v>0</v>
      </c>
      <c r="H61" s="9" t="e">
        <f t="shared" si="11"/>
        <v>#DIV/0!</v>
      </c>
      <c r="I61" s="10">
        <f t="shared" si="9"/>
        <v>0</v>
      </c>
    </row>
    <row r="62" spans="1:9" ht="26.25" customHeight="1">
      <c r="A62" s="3" t="s">
        <v>47</v>
      </c>
      <c r="B62" s="17">
        <v>7449.1</v>
      </c>
      <c r="C62" s="9">
        <f>B62/B92*100</f>
        <v>5.0524980669316442</v>
      </c>
      <c r="D62" s="17">
        <v>74841.399999999994</v>
      </c>
      <c r="E62" s="9">
        <f>D62/D92*100</f>
        <v>6.4821645936657859</v>
      </c>
      <c r="F62" s="17">
        <v>8224.4</v>
      </c>
      <c r="G62" s="9">
        <f>F62/F92*100</f>
        <v>4.6399921466987646</v>
      </c>
      <c r="H62" s="9">
        <f t="shared" si="11"/>
        <v>10.407968747902416</v>
      </c>
      <c r="I62" s="10">
        <f t="shared" si="9"/>
        <v>10.989104960623399</v>
      </c>
    </row>
    <row r="63" spans="1:9" ht="26.25" customHeight="1">
      <c r="A63" s="3" t="s">
        <v>48</v>
      </c>
      <c r="B63" s="17">
        <v>93.5</v>
      </c>
      <c r="C63" s="9">
        <f>B63/B92*100</f>
        <v>6.3418207469104829E-2</v>
      </c>
      <c r="D63" s="17">
        <v>700</v>
      </c>
      <c r="E63" s="9">
        <f>D63/D92*100</f>
        <v>6.0628411755606529E-2</v>
      </c>
      <c r="F63" s="17">
        <v>90</v>
      </c>
      <c r="G63" s="9">
        <f>F63/F92*100</f>
        <v>5.0775654540500072E-2</v>
      </c>
      <c r="H63" s="9">
        <f t="shared" si="11"/>
        <v>-3.7433155080213965</v>
      </c>
      <c r="I63" s="10">
        <f t="shared" si="9"/>
        <v>12.857142857142856</v>
      </c>
    </row>
    <row r="64" spans="1:9" ht="26.25" customHeight="1">
      <c r="A64" s="3" t="s">
        <v>49</v>
      </c>
      <c r="B64" s="17">
        <f>SUM(B65:B67)</f>
        <v>4290.7</v>
      </c>
      <c r="C64" s="9">
        <f>B64/B92*100</f>
        <v>2.9102513667132413</v>
      </c>
      <c r="D64" s="17">
        <f>SUM(D65:D67)</f>
        <v>180970.6</v>
      </c>
      <c r="E64" s="9">
        <f>D64/D92*100</f>
        <v>15.674228646370238</v>
      </c>
      <c r="F64" s="17">
        <f>SUM(F65:F67)</f>
        <v>5560.1</v>
      </c>
      <c r="G64" s="9">
        <f>F64/F92*100</f>
        <v>3.1368635201181614</v>
      </c>
      <c r="H64" s="9">
        <f t="shared" si="11"/>
        <v>29.584916214137564</v>
      </c>
      <c r="I64" s="10">
        <f t="shared" si="9"/>
        <v>3.072377502202015</v>
      </c>
    </row>
    <row r="65" spans="1:9" ht="15" customHeight="1">
      <c r="A65" s="3" t="s">
        <v>50</v>
      </c>
      <c r="B65" s="17">
        <v>543.70000000000005</v>
      </c>
      <c r="C65" s="9">
        <f>B65/B92*100</f>
        <v>0.36877518075884802</v>
      </c>
      <c r="D65" s="17">
        <v>11198.5</v>
      </c>
      <c r="E65" s="9">
        <f>D65/D92*100</f>
        <v>0.96992467006451388</v>
      </c>
      <c r="F65" s="17">
        <v>763.2</v>
      </c>
      <c r="G65" s="9">
        <f>F65/F92*100</f>
        <v>0.43057755050344071</v>
      </c>
      <c r="H65" s="9">
        <f t="shared" si="11"/>
        <v>40.371528416406107</v>
      </c>
      <c r="I65" s="10">
        <f t="shared" si="9"/>
        <v>6.8151984640800105</v>
      </c>
    </row>
    <row r="66" spans="1:9" ht="15" customHeight="1">
      <c r="A66" s="3" t="s">
        <v>51</v>
      </c>
      <c r="B66" s="17">
        <v>449.9</v>
      </c>
      <c r="C66" s="9">
        <f>B66/B92*100</f>
        <v>0.30515349241016321</v>
      </c>
      <c r="D66" s="17">
        <v>143081.1</v>
      </c>
      <c r="E66" s="9">
        <f>D66/D92*100</f>
        <v>12.392542636064448</v>
      </c>
      <c r="F66" s="17">
        <v>823.3</v>
      </c>
      <c r="G66" s="9">
        <f>F66/F92*100</f>
        <v>0.46448440425770787</v>
      </c>
      <c r="H66" s="9">
        <f t="shared" si="11"/>
        <v>82.996221382529455</v>
      </c>
      <c r="I66" s="10">
        <f t="shared" si="9"/>
        <v>0.57540793298346171</v>
      </c>
    </row>
    <row r="67" spans="1:9" ht="15" customHeight="1">
      <c r="A67" s="3" t="s">
        <v>52</v>
      </c>
      <c r="B67" s="17">
        <v>3297.1</v>
      </c>
      <c r="C67" s="9">
        <f>B67/B92*100</f>
        <v>2.23632269354423</v>
      </c>
      <c r="D67" s="17">
        <v>26691</v>
      </c>
      <c r="E67" s="9">
        <f>D67/D92*100</f>
        <v>2.3117613402412767</v>
      </c>
      <c r="F67" s="17">
        <v>3973.6</v>
      </c>
      <c r="G67" s="9">
        <f>F67/F92*100</f>
        <v>2.241801565357012</v>
      </c>
      <c r="H67" s="9">
        <f t="shared" si="11"/>
        <v>20.518030996936702</v>
      </c>
      <c r="I67" s="10">
        <f t="shared" si="9"/>
        <v>14.887415233599341</v>
      </c>
    </row>
    <row r="68" spans="1:9" ht="15" customHeight="1">
      <c r="A68" s="3" t="s">
        <v>53</v>
      </c>
      <c r="B68" s="17">
        <f>SUM(B69:B74)</f>
        <v>97776.700000000012</v>
      </c>
      <c r="C68" s="9">
        <f>B68/B92*100</f>
        <v>66.318963061437657</v>
      </c>
      <c r="D68" s="17">
        <f>SUM(D69:D74)</f>
        <v>652782.39999999991</v>
      </c>
      <c r="E68" s="9">
        <f>D68/D92*100</f>
        <v>56.538800191447194</v>
      </c>
      <c r="F68" s="17">
        <f>SUM(F69:F74)</f>
        <v>117324.09999999998</v>
      </c>
      <c r="G68" s="9">
        <f>F68/F92*100</f>
        <v>66.191199676389829</v>
      </c>
      <c r="H68" s="9">
        <f t="shared" si="11"/>
        <v>19.991879455943959</v>
      </c>
      <c r="I68" s="10">
        <f t="shared" si="9"/>
        <v>17.972926353406585</v>
      </c>
    </row>
    <row r="69" spans="1:9" ht="15" customHeight="1">
      <c r="A69" s="3" t="s">
        <v>54</v>
      </c>
      <c r="B69" s="17">
        <v>33665.800000000003</v>
      </c>
      <c r="C69" s="9">
        <f>B69/B92*100</f>
        <v>22.834488652549616</v>
      </c>
      <c r="D69" s="17">
        <v>180892.5</v>
      </c>
      <c r="E69" s="9">
        <f>D69/D92*100</f>
        <v>15.667464247858648</v>
      </c>
      <c r="F69" s="17">
        <v>37080.400000000001</v>
      </c>
      <c r="G69" s="9">
        <f>F69/F92*100</f>
        <v>20.919795340261768</v>
      </c>
      <c r="H69" s="9">
        <f t="shared" si="11"/>
        <v>10.142637335218524</v>
      </c>
      <c r="I69" s="10">
        <f t="shared" ref="I69:I105" si="12">F69/D69*100</f>
        <v>20.498583412800421</v>
      </c>
    </row>
    <row r="70" spans="1:9" ht="15" customHeight="1">
      <c r="A70" s="3" t="s">
        <v>55</v>
      </c>
      <c r="B70" s="17">
        <v>57675</v>
      </c>
      <c r="C70" s="9">
        <f>B70/B92*100</f>
        <v>39.119199099257976</v>
      </c>
      <c r="D70" s="17">
        <v>422519.1</v>
      </c>
      <c r="E70" s="9">
        <f>D70/D92*100</f>
        <v>36.595231384868981</v>
      </c>
      <c r="F70" s="17">
        <v>71891.399999999994</v>
      </c>
      <c r="G70" s="9">
        <f>F70/F92*100</f>
        <v>40.559254342587856</v>
      </c>
      <c r="H70" s="9">
        <f t="shared" si="11"/>
        <v>24.649154746423903</v>
      </c>
      <c r="I70" s="10">
        <f t="shared" si="12"/>
        <v>17.014946779920717</v>
      </c>
    </row>
    <row r="71" spans="1:9" ht="26.25" customHeight="1">
      <c r="A71" s="3" t="s">
        <v>56</v>
      </c>
      <c r="B71" s="17">
        <v>6405.1</v>
      </c>
      <c r="C71" s="9">
        <f>B71/B92*100</f>
        <v>4.3443846059931897</v>
      </c>
      <c r="D71" s="17">
        <v>47482.6</v>
      </c>
      <c r="E71" s="9">
        <f>D71/D92*100</f>
        <v>4.1125637486096611</v>
      </c>
      <c r="F71" s="17">
        <v>8251.5</v>
      </c>
      <c r="G71" s="9">
        <f>F71/F92*100</f>
        <v>4.6552812604548484</v>
      </c>
      <c r="H71" s="9">
        <f t="shared" si="11"/>
        <v>28.827028461694567</v>
      </c>
      <c r="I71" s="10">
        <f t="shared" si="12"/>
        <v>17.377944762923683</v>
      </c>
    </row>
    <row r="72" spans="1:9" ht="36.75" customHeight="1">
      <c r="A72" s="3" t="s">
        <v>57</v>
      </c>
      <c r="B72" s="17">
        <v>0</v>
      </c>
      <c r="C72" s="9">
        <f>B72/B92*100</f>
        <v>0</v>
      </c>
      <c r="D72" s="17">
        <v>103.2</v>
      </c>
      <c r="E72" s="9">
        <f>D72/D92*100</f>
        <v>8.9383601331122775E-3</v>
      </c>
      <c r="F72" s="17">
        <v>7.4</v>
      </c>
      <c r="G72" s="9">
        <f>F72/F92*100</f>
        <v>4.1748871511077847E-3</v>
      </c>
      <c r="H72" s="9" t="e">
        <f t="shared" si="11"/>
        <v>#DIV/0!</v>
      </c>
      <c r="I72" s="10">
        <f t="shared" si="12"/>
        <v>7.170542635658915</v>
      </c>
    </row>
    <row r="73" spans="1:9" ht="15" customHeight="1">
      <c r="A73" s="3" t="s">
        <v>58</v>
      </c>
      <c r="B73" s="17">
        <v>30.8</v>
      </c>
      <c r="C73" s="9">
        <f>B73/B92*100</f>
        <v>2.0890703636881586E-2</v>
      </c>
      <c r="D73" s="17">
        <v>400</v>
      </c>
      <c r="E73" s="9">
        <f>D73/D92*100</f>
        <v>3.4644806717489443E-2</v>
      </c>
      <c r="F73" s="17">
        <v>93.4</v>
      </c>
      <c r="G73" s="9">
        <f>F73/F92*100</f>
        <v>5.2693845934252304E-2</v>
      </c>
      <c r="H73" s="9">
        <f t="shared" si="11"/>
        <v>203.24675324675326</v>
      </c>
      <c r="I73" s="10">
        <f t="shared" si="12"/>
        <v>23.35</v>
      </c>
    </row>
    <row r="74" spans="1:9" ht="26.25" customHeight="1">
      <c r="A74" s="3" t="s">
        <v>59</v>
      </c>
      <c r="B74" s="17">
        <v>0</v>
      </c>
      <c r="C74" s="9">
        <f>B74/B92*100</f>
        <v>0</v>
      </c>
      <c r="D74" s="17">
        <v>1385</v>
      </c>
      <c r="E74" s="9">
        <f>D74/D92*100</f>
        <v>0.1199576432593072</v>
      </c>
      <c r="F74" s="17">
        <v>0</v>
      </c>
      <c r="G74" s="9">
        <f>F74/F92*100</f>
        <v>0</v>
      </c>
      <c r="H74" s="9" t="e">
        <f t="shared" si="11"/>
        <v>#DIV/0!</v>
      </c>
      <c r="I74" s="10">
        <f t="shared" si="12"/>
        <v>0</v>
      </c>
    </row>
    <row r="75" spans="1:9" ht="26.25" customHeight="1">
      <c r="A75" s="3" t="s">
        <v>60</v>
      </c>
      <c r="B75" s="17">
        <f>B76</f>
        <v>9706.1</v>
      </c>
      <c r="C75" s="9">
        <f>B75/B92*100</f>
        <v>6.5833525509719601</v>
      </c>
      <c r="D75" s="17">
        <f>D76</f>
        <v>48770.8</v>
      </c>
      <c r="E75" s="9">
        <f>D75/D92*100</f>
        <v>4.2241373486433353</v>
      </c>
      <c r="F75" s="17">
        <f>F76</f>
        <v>12804.9</v>
      </c>
      <c r="G75" s="9">
        <f>F75/F92*100</f>
        <v>7.2241908758405486</v>
      </c>
      <c r="H75" s="9">
        <f t="shared" si="11"/>
        <v>31.92631437961694</v>
      </c>
      <c r="I75" s="10">
        <f t="shared" si="12"/>
        <v>26.255259294495886</v>
      </c>
    </row>
    <row r="76" spans="1:9" ht="15" customHeight="1">
      <c r="A76" s="3" t="s">
        <v>61</v>
      </c>
      <c r="B76" s="17">
        <v>9706.1</v>
      </c>
      <c r="C76" s="9">
        <f>B76/B92*100</f>
        <v>6.5833525509719601</v>
      </c>
      <c r="D76" s="17">
        <v>48770.8</v>
      </c>
      <c r="E76" s="9">
        <f>D76/D92*100</f>
        <v>4.2241373486433353</v>
      </c>
      <c r="F76" s="17">
        <v>12804.9</v>
      </c>
      <c r="G76" s="9">
        <f>F76/F92*100</f>
        <v>7.2241908758405486</v>
      </c>
      <c r="H76" s="9">
        <f t="shared" si="11"/>
        <v>31.92631437961694</v>
      </c>
      <c r="I76" s="10">
        <f t="shared" si="12"/>
        <v>26.255259294495886</v>
      </c>
    </row>
    <row r="77" spans="1:9" ht="15" customHeight="1">
      <c r="A77" s="3" t="s">
        <v>62</v>
      </c>
      <c r="B77" s="17">
        <f>SUM(B78:B81)</f>
        <v>7615</v>
      </c>
      <c r="C77" s="9">
        <f>B77/B92*100</f>
        <v>5.1650229933393925</v>
      </c>
      <c r="D77" s="17">
        <f>SUM(D78:D81)</f>
        <v>29851</v>
      </c>
      <c r="E77" s="9">
        <f>D77/D92*100</f>
        <v>2.5854553133094433</v>
      </c>
      <c r="F77" s="17">
        <f>SUM(F78:F81)</f>
        <v>4177.5999999999995</v>
      </c>
      <c r="G77" s="9">
        <f>F77/F92*100</f>
        <v>2.3568930489821458</v>
      </c>
      <c r="H77" s="9">
        <f t="shared" si="11"/>
        <v>-45.139855548260023</v>
      </c>
      <c r="I77" s="10">
        <f t="shared" si="12"/>
        <v>13.994841043851125</v>
      </c>
    </row>
    <row r="78" spans="1:9" ht="15" customHeight="1">
      <c r="A78" s="3" t="s">
        <v>63</v>
      </c>
      <c r="B78" s="17">
        <v>903.8</v>
      </c>
      <c r="C78" s="9">
        <f>B78/B92*100</f>
        <v>0.61302006321472657</v>
      </c>
      <c r="D78" s="17">
        <v>4817.8</v>
      </c>
      <c r="E78" s="9">
        <f>D78/D92*100</f>
        <v>0.41727937450880165</v>
      </c>
      <c r="F78" s="17">
        <v>1136.3</v>
      </c>
      <c r="G78" s="9">
        <f>F78/F92*100</f>
        <v>0.64107084727078034</v>
      </c>
      <c r="H78" s="9">
        <f t="shared" si="11"/>
        <v>25.724717857933172</v>
      </c>
      <c r="I78" s="10">
        <f t="shared" si="12"/>
        <v>23.585453941633109</v>
      </c>
    </row>
    <row r="79" spans="1:9" ht="26.25" customHeight="1">
      <c r="A79" s="3" t="s">
        <v>64</v>
      </c>
      <c r="B79" s="17">
        <v>5584.5</v>
      </c>
      <c r="C79" s="9">
        <f>B79/B92*100</f>
        <v>3.7877965733819878</v>
      </c>
      <c r="D79" s="17">
        <v>9874.6</v>
      </c>
      <c r="E79" s="9">
        <f>D79/D92*100</f>
        <v>0.85525902103130313</v>
      </c>
      <c r="F79" s="17">
        <v>1950.1</v>
      </c>
      <c r="G79" s="9">
        <f>F79/F92*100</f>
        <v>1.1001955991047687</v>
      </c>
      <c r="H79" s="9">
        <f t="shared" si="11"/>
        <v>-65.08013250962486</v>
      </c>
      <c r="I79" s="10">
        <f t="shared" si="12"/>
        <v>19.748648046503149</v>
      </c>
    </row>
    <row r="80" spans="1:9" ht="15" customHeight="1">
      <c r="A80" s="3" t="s">
        <v>65</v>
      </c>
      <c r="B80" s="17">
        <v>1062.5999999999999</v>
      </c>
      <c r="C80" s="9">
        <f>B80/B92*100</f>
        <v>0.72072927547241472</v>
      </c>
      <c r="D80" s="17">
        <v>13627.1</v>
      </c>
      <c r="E80" s="9">
        <f>D80/D92*100</f>
        <v>1.180270614049751</v>
      </c>
      <c r="F80" s="17">
        <v>1085.3</v>
      </c>
      <c r="G80" s="9">
        <f>F80/F92*100</f>
        <v>0.61229797636449701</v>
      </c>
      <c r="H80" s="9">
        <f t="shared" si="11"/>
        <v>2.1362695275738872</v>
      </c>
      <c r="I80" s="10">
        <f t="shared" si="12"/>
        <v>7.9642770655531994</v>
      </c>
    </row>
    <row r="81" spans="1:10" ht="26.25" customHeight="1">
      <c r="A81" s="3" t="s">
        <v>66</v>
      </c>
      <c r="B81" s="17">
        <v>64.099999999999994</v>
      </c>
      <c r="C81" s="9">
        <f>B81/B92*100</f>
        <v>4.3477081270263299E-2</v>
      </c>
      <c r="D81" s="17">
        <v>1531.5</v>
      </c>
      <c r="E81" s="9">
        <f>D81/D92*100</f>
        <v>0.13264630371958772</v>
      </c>
      <c r="F81" s="17">
        <v>5.9</v>
      </c>
      <c r="G81" s="9">
        <f>F81/F92*100</f>
        <v>3.3286262420994493E-3</v>
      </c>
      <c r="H81" s="9">
        <f t="shared" si="11"/>
        <v>-90.795631825273006</v>
      </c>
      <c r="I81" s="10">
        <f t="shared" si="12"/>
        <v>0.38524322559582108</v>
      </c>
    </row>
    <row r="82" spans="1:10" ht="26.25" customHeight="1">
      <c r="A82" s="3" t="s">
        <v>67</v>
      </c>
      <c r="B82" s="17">
        <f>SUM(B83:B84)</f>
        <v>2318.5</v>
      </c>
      <c r="C82" s="9">
        <f>B82/B92*100</f>
        <v>1.5725680643542195</v>
      </c>
      <c r="D82" s="17">
        <f>SUM(D83:D84)</f>
        <v>22656.5</v>
      </c>
      <c r="E82" s="9">
        <f>D82/D92*100</f>
        <v>1.962325158486999</v>
      </c>
      <c r="F82" s="17">
        <f>SUM(F83:F84)</f>
        <v>2533.6999999999998</v>
      </c>
      <c r="G82" s="9">
        <f>F82/F92*100</f>
        <v>1.4294475101029447</v>
      </c>
      <c r="H82" s="9">
        <f t="shared" si="11"/>
        <v>9.2818632736683071</v>
      </c>
      <c r="I82" s="10">
        <f t="shared" si="12"/>
        <v>11.183104186436562</v>
      </c>
    </row>
    <row r="83" spans="1:10" ht="15" customHeight="1">
      <c r="A83" s="3" t="s">
        <v>68</v>
      </c>
      <c r="B83" s="17">
        <v>126.5</v>
      </c>
      <c r="C83" s="9">
        <f>B83/B92*100</f>
        <v>8.5801104222906516E-2</v>
      </c>
      <c r="D83" s="17">
        <v>12538</v>
      </c>
      <c r="E83" s="9">
        <f>D83/D92*100</f>
        <v>1.0859414665597067</v>
      </c>
      <c r="F83" s="17">
        <v>125.1</v>
      </c>
      <c r="G83" s="9">
        <f>F83/F92*100</f>
        <v>7.0578159811295102E-2</v>
      </c>
      <c r="H83" s="9">
        <f t="shared" si="11"/>
        <v>-1.1067193675889371</v>
      </c>
      <c r="I83" s="10">
        <f t="shared" si="12"/>
        <v>0.99776678896155679</v>
      </c>
    </row>
    <row r="84" spans="1:10" ht="15" customHeight="1">
      <c r="A84" s="3" t="s">
        <v>69</v>
      </c>
      <c r="B84" s="17">
        <v>2192</v>
      </c>
      <c r="C84" s="9">
        <f>B84/B92*100</f>
        <v>1.4867669601313129</v>
      </c>
      <c r="D84" s="17">
        <v>10118.5</v>
      </c>
      <c r="E84" s="9">
        <f>D84/D92*100</f>
        <v>0.87638369192729237</v>
      </c>
      <c r="F84" s="17">
        <v>2408.6</v>
      </c>
      <c r="G84" s="9">
        <f>F84/F92*100</f>
        <v>1.3588693502916498</v>
      </c>
      <c r="H84" s="9">
        <f t="shared" si="11"/>
        <v>9.8813868613138567</v>
      </c>
      <c r="I84" s="10">
        <f t="shared" si="12"/>
        <v>23.803923506448584</v>
      </c>
    </row>
    <row r="85" spans="1:10" ht="26.25" customHeight="1">
      <c r="A85" s="3" t="s">
        <v>70</v>
      </c>
      <c r="B85" s="17">
        <f>B86</f>
        <v>320.5</v>
      </c>
      <c r="C85" s="9">
        <f>B85/B92*100</f>
        <v>0.21738540635131651</v>
      </c>
      <c r="D85" s="17">
        <f>D86</f>
        <v>1930.1</v>
      </c>
      <c r="E85" s="9">
        <f>D85/D92*100</f>
        <v>0.16716985361356596</v>
      </c>
      <c r="F85" s="17">
        <f>F86</f>
        <v>482.5</v>
      </c>
      <c r="G85" s="9">
        <f>F85/F92*100</f>
        <v>0.27221392573101427</v>
      </c>
      <c r="H85" s="9">
        <f t="shared" si="11"/>
        <v>50.546021840873635</v>
      </c>
      <c r="I85" s="10">
        <f t="shared" si="12"/>
        <v>24.998704730324857</v>
      </c>
    </row>
    <row r="86" spans="1:10" ht="26.25" customHeight="1">
      <c r="A86" s="3" t="s">
        <v>71</v>
      </c>
      <c r="B86" s="17">
        <v>320.5</v>
      </c>
      <c r="C86" s="9">
        <f>B86/B92*100</f>
        <v>0.21738540635131651</v>
      </c>
      <c r="D86" s="17">
        <v>1930.1</v>
      </c>
      <c r="E86" s="9">
        <f>D86/D92*100</f>
        <v>0.16716985361356596</v>
      </c>
      <c r="F86" s="17">
        <v>482.5</v>
      </c>
      <c r="G86" s="9">
        <f>F86/F92*100</f>
        <v>0.27221392573101427</v>
      </c>
      <c r="H86" s="9">
        <f t="shared" si="11"/>
        <v>50.546021840873635</v>
      </c>
      <c r="I86" s="10">
        <f t="shared" si="12"/>
        <v>24.998704730324857</v>
      </c>
    </row>
    <row r="87" spans="1:10" ht="39" customHeight="1">
      <c r="A87" s="3" t="s">
        <v>72</v>
      </c>
      <c r="B87" s="17">
        <f>B88</f>
        <v>0</v>
      </c>
      <c r="C87" s="9">
        <f>B87/B92*100</f>
        <v>0</v>
      </c>
      <c r="D87" s="17">
        <f>D88</f>
        <v>1400.9</v>
      </c>
      <c r="E87" s="9">
        <f>D87/D92*100</f>
        <v>0.12133477432632742</v>
      </c>
      <c r="F87" s="17">
        <f>F88</f>
        <v>0</v>
      </c>
      <c r="G87" s="9">
        <f>F87/F92*100</f>
        <v>0</v>
      </c>
      <c r="H87" s="9" t="e">
        <f t="shared" si="11"/>
        <v>#DIV/0!</v>
      </c>
      <c r="I87" s="10">
        <f t="shared" si="12"/>
        <v>0</v>
      </c>
    </row>
    <row r="88" spans="1:10" ht="39" customHeight="1">
      <c r="A88" s="3" t="s">
        <v>73</v>
      </c>
      <c r="B88" s="17">
        <v>0</v>
      </c>
      <c r="C88" s="9">
        <f>B88/B92*100</f>
        <v>0</v>
      </c>
      <c r="D88" s="17">
        <v>1400.9</v>
      </c>
      <c r="E88" s="9">
        <f>D88/D92*100</f>
        <v>0.12133477432632742</v>
      </c>
      <c r="F88" s="17">
        <v>0</v>
      </c>
      <c r="G88" s="9">
        <f>F88/F92*100</f>
        <v>0</v>
      </c>
      <c r="H88" s="9" t="e">
        <f t="shared" si="11"/>
        <v>#DIV/0!</v>
      </c>
      <c r="I88" s="10">
        <f t="shared" si="12"/>
        <v>0</v>
      </c>
    </row>
    <row r="89" spans="1:10" ht="90" customHeight="1">
      <c r="A89" s="3" t="s">
        <v>74</v>
      </c>
      <c r="B89" s="17">
        <f>SUM(B90:B91)</f>
        <v>0</v>
      </c>
      <c r="C89" s="9">
        <f>B89/B92*100</f>
        <v>0</v>
      </c>
      <c r="D89" s="17">
        <f>SUM(D90:D91)</f>
        <v>1270.5</v>
      </c>
      <c r="E89" s="9">
        <f>D89/D92*100</f>
        <v>0.11004056733642585</v>
      </c>
      <c r="F89" s="17">
        <f>SUM(F90:F91)</f>
        <v>0</v>
      </c>
      <c r="G89" s="9">
        <f>F89/F92*100</f>
        <v>0</v>
      </c>
      <c r="H89" s="9" t="e">
        <f t="shared" si="11"/>
        <v>#DIV/0!</v>
      </c>
      <c r="I89" s="10">
        <f t="shared" si="12"/>
        <v>0</v>
      </c>
    </row>
    <row r="90" spans="1:10" ht="70.5" customHeight="1">
      <c r="A90" s="3" t="s">
        <v>75</v>
      </c>
      <c r="B90" s="17">
        <v>0</v>
      </c>
      <c r="C90" s="9"/>
      <c r="D90" s="17">
        <v>0</v>
      </c>
      <c r="E90" s="9"/>
      <c r="F90" s="17">
        <v>0</v>
      </c>
      <c r="G90" s="9"/>
      <c r="H90" s="9"/>
      <c r="I90" s="10"/>
    </row>
    <row r="91" spans="1:10" ht="26.25" customHeight="1">
      <c r="A91" s="3" t="s">
        <v>76</v>
      </c>
      <c r="B91" s="17">
        <v>0</v>
      </c>
      <c r="C91" s="9">
        <f>B91/B92*100</f>
        <v>0</v>
      </c>
      <c r="D91" s="17">
        <v>1270.5</v>
      </c>
      <c r="E91" s="9">
        <f t="shared" ref="E91:G91" si="13">D91/D92*100</f>
        <v>0.11004056733642585</v>
      </c>
      <c r="F91" s="17">
        <v>0</v>
      </c>
      <c r="G91" s="9">
        <f t="shared" si="13"/>
        <v>0</v>
      </c>
      <c r="H91" s="9" t="e">
        <f t="shared" si="11"/>
        <v>#DIV/0!</v>
      </c>
      <c r="I91" s="10">
        <f t="shared" si="12"/>
        <v>0</v>
      </c>
    </row>
    <row r="92" spans="1:10" s="14" customFormat="1" ht="15" customHeight="1">
      <c r="A92" s="12" t="s">
        <v>77</v>
      </c>
      <c r="B92" s="16">
        <f>B45+B54+B56+B60+B64+B68+B75+B77+B82+B85+B87+B89</f>
        <v>147434</v>
      </c>
      <c r="C92" s="13">
        <f>C45+C54+C56+C60+C64+C68+C75+C77+C82+C85+C87+C89</f>
        <v>99.999999999999986</v>
      </c>
      <c r="D92" s="16">
        <f>D45+D54+D56+D60+D64+D68+D75+D77+D82+D85+D87+D89</f>
        <v>1154574.2</v>
      </c>
      <c r="E92" s="13"/>
      <c r="F92" s="16">
        <f>F45+F54+F56+F60+F64+F68+F75+F77+F82+F85+F87+F89</f>
        <v>177250.3</v>
      </c>
      <c r="G92" s="13"/>
      <c r="H92" s="9">
        <f t="shared" si="11"/>
        <v>20.223489832738721</v>
      </c>
      <c r="I92" s="10">
        <f t="shared" si="12"/>
        <v>15.352005960292548</v>
      </c>
    </row>
    <row r="93" spans="1:10" ht="115.5" customHeight="1">
      <c r="A93" s="3" t="s">
        <v>78</v>
      </c>
      <c r="B93" s="17">
        <v>43458.400000000001</v>
      </c>
      <c r="C93" s="9">
        <f>B93/B92*100</f>
        <v>29.476511523800479</v>
      </c>
      <c r="D93" s="17">
        <v>238515.8</v>
      </c>
      <c r="E93" s="9">
        <f t="shared" ref="E93:G93" si="14">D93/D92*100</f>
        <v>20.65833447516842</v>
      </c>
      <c r="F93" s="17">
        <v>47623.4</v>
      </c>
      <c r="G93" s="9">
        <f t="shared" si="14"/>
        <v>26.867881182711685</v>
      </c>
      <c r="H93" s="9">
        <f t="shared" si="11"/>
        <v>9.5838779154317564</v>
      </c>
      <c r="I93" s="10">
        <f t="shared" si="12"/>
        <v>19.966559867312775</v>
      </c>
      <c r="J93" s="18"/>
    </row>
    <row r="94" spans="1:10" ht="51.75" customHeight="1">
      <c r="A94" s="3" t="s">
        <v>79</v>
      </c>
      <c r="B94" s="17">
        <v>22606.799999999999</v>
      </c>
      <c r="C94" s="9">
        <f>B94/B92*100</f>
        <v>15.333505161631644</v>
      </c>
      <c r="D94" s="17">
        <v>437361.3</v>
      </c>
      <c r="E94" s="9">
        <f t="shared" ref="E94:G94" si="15">D94/D92*100</f>
        <v>37.880744260524793</v>
      </c>
      <c r="F94" s="17">
        <v>33618.199999999997</v>
      </c>
      <c r="G94" s="9">
        <f t="shared" si="15"/>
        <v>18.966512327482661</v>
      </c>
      <c r="H94" s="9">
        <f t="shared" si="11"/>
        <v>48.708353238848474</v>
      </c>
      <c r="I94" s="10">
        <f t="shared" si="12"/>
        <v>7.6865968708251051</v>
      </c>
    </row>
    <row r="95" spans="1:10" ht="26.25" customHeight="1">
      <c r="A95" s="3" t="s">
        <v>80</v>
      </c>
      <c r="B95" s="17">
        <v>5934.1</v>
      </c>
      <c r="C95" s="9">
        <f>B95/B92*100</f>
        <v>4.0249196250525667</v>
      </c>
      <c r="D95" s="17">
        <v>10942.6</v>
      </c>
      <c r="E95" s="9">
        <f t="shared" ref="E95:G95" si="16">D95/D92*100</f>
        <v>0.94776065496700002</v>
      </c>
      <c r="F95" s="17">
        <v>2314.8000000000002</v>
      </c>
      <c r="G95" s="9">
        <f t="shared" si="16"/>
        <v>1.305949834781662</v>
      </c>
      <c r="H95" s="9">
        <f t="shared" si="11"/>
        <v>-60.991557270689739</v>
      </c>
      <c r="I95" s="10">
        <f t="shared" si="12"/>
        <v>21.154021896075889</v>
      </c>
    </row>
    <row r="96" spans="1:10" ht="51.75" customHeight="1">
      <c r="A96" s="3" t="s">
        <v>81</v>
      </c>
      <c r="B96" s="17">
        <v>0</v>
      </c>
      <c r="C96" s="9">
        <f>B96/B92*100</f>
        <v>0</v>
      </c>
      <c r="D96" s="17">
        <v>16333.4</v>
      </c>
      <c r="E96" s="9">
        <f t="shared" ref="E96:G96" si="17">D96/D92*100</f>
        <v>1.4146687150986053</v>
      </c>
      <c r="F96" s="17">
        <v>0</v>
      </c>
      <c r="G96" s="9">
        <f t="shared" si="17"/>
        <v>0</v>
      </c>
      <c r="H96" s="9" t="e">
        <f t="shared" si="11"/>
        <v>#DIV/0!</v>
      </c>
      <c r="I96" s="10">
        <f t="shared" si="12"/>
        <v>0</v>
      </c>
    </row>
    <row r="97" spans="1:10" ht="15" customHeight="1">
      <c r="A97" s="3" t="s">
        <v>82</v>
      </c>
      <c r="B97" s="17">
        <v>0</v>
      </c>
      <c r="C97" s="9">
        <f>B97/B92*100</f>
        <v>0</v>
      </c>
      <c r="D97" s="17">
        <v>3020.5</v>
      </c>
      <c r="E97" s="9">
        <f t="shared" ref="E97:G97" si="18">D97/D92*100</f>
        <v>0.26161159672544215</v>
      </c>
      <c r="F97" s="17">
        <v>0</v>
      </c>
      <c r="G97" s="9">
        <f t="shared" si="18"/>
        <v>0</v>
      </c>
      <c r="H97" s="9" t="e">
        <f t="shared" si="11"/>
        <v>#DIV/0!</v>
      </c>
      <c r="I97" s="10">
        <f t="shared" si="12"/>
        <v>0</v>
      </c>
      <c r="J97" s="18"/>
    </row>
    <row r="98" spans="1:10" ht="51.75" customHeight="1">
      <c r="A98" s="3" t="s">
        <v>83</v>
      </c>
      <c r="B98" s="17">
        <v>74840.399999999994</v>
      </c>
      <c r="C98" s="9">
        <f>B98/B92*100</f>
        <v>50.761968067067301</v>
      </c>
      <c r="D98" s="17">
        <v>418415.6</v>
      </c>
      <c r="E98" s="9">
        <f t="shared" ref="E98:G98" si="19">D98/D92*100</f>
        <v>36.239818973955941</v>
      </c>
      <c r="F98" s="17">
        <v>92716.9</v>
      </c>
      <c r="G98" s="9">
        <f t="shared" si="19"/>
        <v>52.308458716289906</v>
      </c>
      <c r="H98" s="9">
        <f t="shared" si="11"/>
        <v>23.88616308838543</v>
      </c>
      <c r="I98" s="10">
        <f t="shared" si="12"/>
        <v>22.159044739249683</v>
      </c>
    </row>
    <row r="99" spans="1:10" ht="42" customHeight="1">
      <c r="A99" s="3" t="s">
        <v>84</v>
      </c>
      <c r="B99" s="17">
        <v>0</v>
      </c>
      <c r="C99" s="9">
        <f>B99/B92*100</f>
        <v>0</v>
      </c>
      <c r="D99" s="17">
        <v>1400.9</v>
      </c>
      <c r="E99" s="9">
        <f t="shared" ref="E99:G99" si="20">D99/D92*100</f>
        <v>0.12133477432632742</v>
      </c>
      <c r="F99" s="17">
        <v>0</v>
      </c>
      <c r="G99" s="9">
        <f t="shared" si="20"/>
        <v>0</v>
      </c>
      <c r="H99" s="9" t="e">
        <f t="shared" si="11"/>
        <v>#DIV/0!</v>
      </c>
      <c r="I99" s="10">
        <f t="shared" si="12"/>
        <v>0</v>
      </c>
    </row>
    <row r="100" spans="1:10" ht="15" customHeight="1">
      <c r="A100" s="3" t="s">
        <v>85</v>
      </c>
      <c r="B100" s="17">
        <f>SUM(B101:B105)</f>
        <v>594.29999999999995</v>
      </c>
      <c r="C100" s="9">
        <f>B100/B92*100</f>
        <v>0.40309562244801062</v>
      </c>
      <c r="D100" s="17">
        <f>SUM(D101:D105)</f>
        <v>28584.1</v>
      </c>
      <c r="E100" s="9">
        <f t="shared" ref="E100:G100" si="21">D100/D92*100</f>
        <v>2.475726549233475</v>
      </c>
      <c r="F100" s="17">
        <f>SUM(F101:F105)</f>
        <v>977</v>
      </c>
      <c r="G100" s="9">
        <f t="shared" si="21"/>
        <v>0.55119793873409528</v>
      </c>
      <c r="H100" s="9">
        <f t="shared" si="11"/>
        <v>64.395086656570754</v>
      </c>
      <c r="I100" s="10">
        <f t="shared" si="12"/>
        <v>3.4179841240409883</v>
      </c>
    </row>
    <row r="101" spans="1:10" ht="77.25" customHeight="1">
      <c r="A101" s="3" t="s">
        <v>86</v>
      </c>
      <c r="B101" s="17">
        <v>449.9</v>
      </c>
      <c r="C101" s="9">
        <f>B101/B92*100</f>
        <v>0.30515349241016321</v>
      </c>
      <c r="D101" s="17">
        <v>1000</v>
      </c>
      <c r="E101" s="9">
        <f t="shared" ref="E101:G101" si="22">D101/D92*100</f>
        <v>8.6612016793723615E-2</v>
      </c>
      <c r="F101" s="17">
        <v>663.3</v>
      </c>
      <c r="G101" s="9">
        <f t="shared" si="22"/>
        <v>0.37421657396348557</v>
      </c>
      <c r="H101" s="9">
        <f t="shared" si="11"/>
        <v>47.432762836185816</v>
      </c>
      <c r="I101" s="10">
        <f t="shared" si="12"/>
        <v>66.33</v>
      </c>
    </row>
    <row r="102" spans="1:10" ht="15" customHeight="1">
      <c r="A102" s="3" t="s">
        <v>87</v>
      </c>
      <c r="B102" s="17">
        <v>71.5</v>
      </c>
      <c r="C102" s="9">
        <f>B102/B92*100</f>
        <v>4.8496276299903683E-2</v>
      </c>
      <c r="D102" s="17">
        <v>1229</v>
      </c>
      <c r="E102" s="9">
        <f>D102/D92*100</f>
        <v>0.1064461686394863</v>
      </c>
      <c r="F102" s="17">
        <v>253.5</v>
      </c>
      <c r="G102" s="9">
        <f>F102/F92*100</f>
        <v>0.14301809362240855</v>
      </c>
      <c r="H102" s="9">
        <f t="shared" si="11"/>
        <v>254.54545454545456</v>
      </c>
      <c r="I102" s="10">
        <f t="shared" si="12"/>
        <v>20.626525630593978</v>
      </c>
    </row>
    <row r="103" spans="1:10" ht="26.25" customHeight="1">
      <c r="A103" s="3" t="s">
        <v>88</v>
      </c>
      <c r="B103" s="17">
        <v>72.900000000000006</v>
      </c>
      <c r="C103" s="9">
        <f>B103/B92*100</f>
        <v>4.9445853737943767E-2</v>
      </c>
      <c r="D103" s="17">
        <v>419</v>
      </c>
      <c r="E103" s="9">
        <f>D103/D92*100</f>
        <v>3.6290435036570194E-2</v>
      </c>
      <c r="F103" s="17">
        <v>60.2</v>
      </c>
      <c r="G103" s="9">
        <f>F103/F92*100</f>
        <v>3.3963271148201163E-2</v>
      </c>
      <c r="H103" s="9">
        <f t="shared" si="11"/>
        <v>-17.421124828532243</v>
      </c>
      <c r="I103" s="10">
        <f t="shared" si="12"/>
        <v>14.367541766109786</v>
      </c>
    </row>
    <row r="104" spans="1:10" ht="15" customHeight="1">
      <c r="A104" s="3" t="s">
        <v>89</v>
      </c>
      <c r="B104" s="17">
        <v>0</v>
      </c>
      <c r="C104" s="9">
        <f>B104/B92*100</f>
        <v>0</v>
      </c>
      <c r="D104" s="17">
        <v>25936.1</v>
      </c>
      <c r="E104" s="9">
        <f>D104/D92*100</f>
        <v>2.2463779287636947</v>
      </c>
      <c r="F104" s="17">
        <v>0</v>
      </c>
      <c r="G104" s="9">
        <f>F104/F92*100</f>
        <v>0</v>
      </c>
      <c r="H104" s="9" t="e">
        <f t="shared" si="11"/>
        <v>#DIV/0!</v>
      </c>
      <c r="I104" s="10">
        <f t="shared" si="12"/>
        <v>0</v>
      </c>
    </row>
    <row r="105" spans="1:10" ht="15" customHeight="1">
      <c r="A105" s="3" t="s">
        <v>90</v>
      </c>
      <c r="B105" s="17">
        <v>0</v>
      </c>
      <c r="C105" s="9">
        <f>B105/B92*100</f>
        <v>0</v>
      </c>
      <c r="D105" s="17">
        <v>0</v>
      </c>
      <c r="E105" s="9">
        <f>D105/D92*100</f>
        <v>0</v>
      </c>
      <c r="F105" s="17">
        <v>0</v>
      </c>
      <c r="G105" s="9">
        <f>F105/F92*100</f>
        <v>0</v>
      </c>
      <c r="H105" s="9" t="e">
        <f t="shared" si="11"/>
        <v>#DIV/0!</v>
      </c>
      <c r="I105" s="10" t="e">
        <f t="shared" si="12"/>
        <v>#DIV/0!</v>
      </c>
    </row>
    <row r="106" spans="1:10" ht="26.25" customHeight="1">
      <c r="A106" s="3" t="s">
        <v>91</v>
      </c>
      <c r="B106" s="17">
        <f>B44-B92</f>
        <v>-58642</v>
      </c>
      <c r="C106" s="9"/>
      <c r="D106" s="17">
        <f>D44-D92</f>
        <v>-61819</v>
      </c>
      <c r="E106" s="9"/>
      <c r="F106" s="17">
        <f>F44-F92</f>
        <v>-16117</v>
      </c>
      <c r="G106" s="9"/>
      <c r="H106" s="9"/>
      <c r="I106" s="9"/>
    </row>
    <row r="107" spans="1:10">
      <c r="A107" s="27" t="s">
        <v>92</v>
      </c>
      <c r="B107" s="28"/>
      <c r="C107" s="28"/>
      <c r="D107" s="28"/>
      <c r="E107" s="28"/>
      <c r="F107" s="28"/>
      <c r="G107" s="28"/>
      <c r="H107" s="28"/>
      <c r="I107" s="29"/>
    </row>
    <row r="108" spans="1:10" ht="64.5" customHeight="1">
      <c r="A108" s="3" t="s">
        <v>93</v>
      </c>
      <c r="B108" s="7"/>
      <c r="C108" s="8"/>
      <c r="D108" s="8"/>
      <c r="E108" s="8"/>
      <c r="F108" s="8"/>
      <c r="G108" s="8"/>
      <c r="H108" s="8"/>
      <c r="I108" s="8"/>
    </row>
    <row r="109" spans="1:10" ht="39" customHeight="1">
      <c r="A109" s="3" t="s">
        <v>94</v>
      </c>
      <c r="B109" s="8"/>
      <c r="C109" s="8"/>
      <c r="D109" s="8">
        <v>11200</v>
      </c>
      <c r="E109" s="8"/>
      <c r="F109" s="8"/>
      <c r="G109" s="8"/>
      <c r="H109" s="8"/>
      <c r="I109" s="8"/>
    </row>
    <row r="110" spans="1:10" ht="39" customHeight="1">
      <c r="A110" s="3" t="s">
        <v>95</v>
      </c>
      <c r="B110" s="8">
        <v>-5912</v>
      </c>
      <c r="C110" s="8"/>
      <c r="D110" s="21">
        <v>-35469.199999999997</v>
      </c>
      <c r="E110" s="21"/>
      <c r="F110" s="21">
        <v>-10234.6</v>
      </c>
      <c r="G110" s="8"/>
      <c r="H110" s="8"/>
      <c r="I110" s="8"/>
    </row>
    <row r="111" spans="1:10" ht="39" customHeight="1">
      <c r="A111" s="3" t="s">
        <v>96</v>
      </c>
      <c r="B111" s="8"/>
      <c r="C111" s="8"/>
      <c r="D111" s="21"/>
      <c r="E111" s="21"/>
      <c r="F111" s="21"/>
      <c r="G111" s="8"/>
      <c r="H111" s="8"/>
      <c r="I111" s="8"/>
    </row>
    <row r="112" spans="1:10" ht="51.75" customHeight="1">
      <c r="A112" s="3" t="s">
        <v>97</v>
      </c>
      <c r="B112" s="8"/>
      <c r="C112" s="8"/>
      <c r="D112" s="21"/>
      <c r="E112" s="21"/>
      <c r="F112" s="21"/>
      <c r="G112" s="8"/>
      <c r="H112" s="8"/>
      <c r="I112" s="8"/>
    </row>
    <row r="113" spans="1:9" ht="51.75" customHeight="1">
      <c r="A113" s="3" t="s">
        <v>98</v>
      </c>
      <c r="B113" s="8"/>
      <c r="C113" s="8"/>
      <c r="D113" s="21"/>
      <c r="E113" s="21"/>
      <c r="F113" s="21"/>
      <c r="G113" s="8"/>
      <c r="H113" s="8"/>
      <c r="I113" s="8"/>
    </row>
    <row r="114" spans="1:9" ht="39" customHeight="1">
      <c r="A114" s="3" t="s">
        <v>99</v>
      </c>
      <c r="B114" s="8"/>
      <c r="C114" s="8"/>
      <c r="D114" s="21"/>
      <c r="E114" s="21"/>
      <c r="F114" s="21"/>
      <c r="G114" s="8"/>
      <c r="H114" s="8"/>
      <c r="I114" s="8"/>
    </row>
    <row r="115" spans="1:9" ht="39" customHeight="1">
      <c r="A115" s="3" t="s">
        <v>100</v>
      </c>
      <c r="B115" s="8">
        <v>2441</v>
      </c>
      <c r="C115" s="8"/>
      <c r="D115" s="21">
        <v>81536.7</v>
      </c>
      <c r="E115" s="21"/>
      <c r="F115" s="21">
        <v>26351.599999999999</v>
      </c>
      <c r="G115" s="8"/>
      <c r="H115" s="8"/>
      <c r="I115" s="8"/>
    </row>
    <row r="116" spans="1:9" ht="39" customHeight="1">
      <c r="A116" s="3" t="s">
        <v>101</v>
      </c>
      <c r="B116" s="7">
        <f t="shared" ref="B116" si="23">SUM(B108:B115)</f>
        <v>-3471</v>
      </c>
      <c r="C116" s="7"/>
      <c r="D116" s="22">
        <f t="shared" ref="D116:F116" si="24">SUM(D108:D115)</f>
        <v>57267.5</v>
      </c>
      <c r="E116" s="22"/>
      <c r="F116" s="22">
        <f t="shared" si="24"/>
        <v>16116.999999999998</v>
      </c>
      <c r="G116" s="8"/>
      <c r="H116" s="8"/>
      <c r="I116" s="8"/>
    </row>
    <row r="117" spans="1:9">
      <c r="A117" s="1"/>
      <c r="B117" s="1"/>
      <c r="C117" s="1"/>
      <c r="D117" s="1"/>
      <c r="E117" s="1"/>
      <c r="F117" s="1"/>
      <c r="G117" s="1"/>
      <c r="H117" s="1"/>
      <c r="I117" s="1"/>
    </row>
    <row r="118" spans="1:9">
      <c r="A118" s="1"/>
      <c r="B118" s="1"/>
      <c r="C118" s="1"/>
      <c r="D118" s="6"/>
      <c r="E118" s="1"/>
      <c r="F118" s="1"/>
      <c r="G118" s="1"/>
      <c r="H118" s="1"/>
      <c r="I118" s="1"/>
    </row>
  </sheetData>
  <autoFilter ref="A6:I116"/>
  <mergeCells count="3">
    <mergeCell ref="A2:I2"/>
    <mergeCell ref="A7:I7"/>
    <mergeCell ref="A107:I107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2026-04-23T06:18:46Z</dcterms:modified>
</cp:coreProperties>
</file>