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Исполнение консолидация 2025\"/>
    </mc:Choice>
  </mc:AlternateContent>
  <xr:revisionPtr revIDLastSave="0" documentId="13_ncr:1_{319D01BB-A962-4A04-B89D-888B74F39B2E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Информация!$A$6:$I$117</definedName>
  </definedNames>
  <calcPr calcId="179021"/>
</workbook>
</file>

<file path=xl/calcChain.xml><?xml version="1.0" encoding="utf-8"?>
<calcChain xmlns="http://schemas.openxmlformats.org/spreadsheetml/2006/main">
  <c r="B34" i="1" l="1"/>
  <c r="B33" i="1"/>
  <c r="B8" i="1"/>
  <c r="B26" i="1"/>
  <c r="B20" i="1"/>
  <c r="B15" i="1"/>
  <c r="B12" i="1"/>
  <c r="B11" i="1"/>
  <c r="B9" i="1"/>
  <c r="F60" i="1" l="1"/>
  <c r="F56" i="1"/>
  <c r="B56" i="1"/>
  <c r="D56" i="1"/>
  <c r="I59" i="1"/>
  <c r="H59" i="1"/>
  <c r="F35" i="1"/>
  <c r="F76" i="1" l="1"/>
  <c r="B117" i="1"/>
  <c r="B44" i="1" l="1"/>
  <c r="B101" i="1"/>
  <c r="D76" i="1" l="1"/>
  <c r="I61" i="1"/>
  <c r="H61" i="1"/>
  <c r="D60" i="1"/>
  <c r="B60" i="1"/>
  <c r="F101" i="1" l="1"/>
  <c r="D90" i="1"/>
  <c r="B54" i="1"/>
  <c r="I40" i="1" l="1"/>
  <c r="I41" i="1"/>
  <c r="H40" i="1"/>
  <c r="H41" i="1"/>
  <c r="H42" i="1"/>
  <c r="H38" i="1"/>
  <c r="B45" i="1" l="1"/>
  <c r="C11" i="1" s="1"/>
  <c r="B90" i="1"/>
  <c r="B88" i="1"/>
  <c r="B86" i="1"/>
  <c r="B83" i="1"/>
  <c r="B78" i="1"/>
  <c r="B76" i="1"/>
  <c r="B69" i="1"/>
  <c r="B65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4" i="1"/>
  <c r="F33" i="1" s="1"/>
  <c r="F8" i="1" l="1"/>
  <c r="F44" i="1" s="1"/>
  <c r="D117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29" i="1"/>
  <c r="C23" i="1"/>
  <c r="C19" i="1"/>
  <c r="C15" i="1"/>
  <c r="C9" i="1"/>
  <c r="D44" i="1"/>
  <c r="I8" i="1"/>
  <c r="I44" i="1" s="1"/>
  <c r="F90" i="1"/>
  <c r="H51" i="1"/>
  <c r="I51" i="1"/>
  <c r="I48" i="1"/>
  <c r="H48" i="1"/>
  <c r="H46" i="1"/>
  <c r="H49" i="1"/>
  <c r="H52" i="1"/>
  <c r="H55" i="1"/>
  <c r="D101" i="1"/>
  <c r="I46" i="1"/>
  <c r="I47" i="1"/>
  <c r="I49" i="1"/>
  <c r="I50" i="1"/>
  <c r="I52" i="1"/>
  <c r="I53" i="1"/>
  <c r="I55" i="1"/>
  <c r="I62" i="1"/>
  <c r="I63" i="1"/>
  <c r="I64" i="1"/>
  <c r="I66" i="1"/>
  <c r="I67" i="1"/>
  <c r="I68" i="1"/>
  <c r="I70" i="1"/>
  <c r="I71" i="1"/>
  <c r="I72" i="1"/>
  <c r="I73" i="1"/>
  <c r="I74" i="1"/>
  <c r="I75" i="1"/>
  <c r="I77" i="1"/>
  <c r="I79" i="1"/>
  <c r="I80" i="1"/>
  <c r="I81" i="1"/>
  <c r="I82" i="1"/>
  <c r="I84" i="1"/>
  <c r="I85" i="1"/>
  <c r="I87" i="1"/>
  <c r="I89" i="1"/>
  <c r="I92" i="1"/>
  <c r="I94" i="1"/>
  <c r="I95" i="1"/>
  <c r="I96" i="1"/>
  <c r="I97" i="1"/>
  <c r="I98" i="1"/>
  <c r="I99" i="1"/>
  <c r="I100" i="1"/>
  <c r="I102" i="1"/>
  <c r="I103" i="1"/>
  <c r="I104" i="1"/>
  <c r="I105" i="1"/>
  <c r="I106" i="1"/>
  <c r="H62" i="1"/>
  <c r="H63" i="1"/>
  <c r="H64" i="1"/>
  <c r="H66" i="1"/>
  <c r="H67" i="1"/>
  <c r="H68" i="1"/>
  <c r="H70" i="1"/>
  <c r="H71" i="1"/>
  <c r="H72" i="1"/>
  <c r="H73" i="1"/>
  <c r="H74" i="1"/>
  <c r="H75" i="1"/>
  <c r="H77" i="1"/>
  <c r="H79" i="1"/>
  <c r="H80" i="1"/>
  <c r="H81" i="1"/>
  <c r="H82" i="1"/>
  <c r="H84" i="1"/>
  <c r="H85" i="1"/>
  <c r="H87" i="1"/>
  <c r="H89" i="1"/>
  <c r="H92" i="1"/>
  <c r="H94" i="1"/>
  <c r="H95" i="1"/>
  <c r="H96" i="1"/>
  <c r="H97" i="1"/>
  <c r="H98" i="1"/>
  <c r="H99" i="1"/>
  <c r="H100" i="1"/>
  <c r="H102" i="1"/>
  <c r="H103" i="1"/>
  <c r="H104" i="1"/>
  <c r="H105" i="1"/>
  <c r="H106" i="1"/>
  <c r="H53" i="1"/>
  <c r="H50" i="1"/>
  <c r="H47" i="1"/>
  <c r="F88" i="1"/>
  <c r="D88" i="1"/>
  <c r="F86" i="1"/>
  <c r="D86" i="1"/>
  <c r="F83" i="1"/>
  <c r="D83" i="1"/>
  <c r="F78" i="1"/>
  <c r="D78" i="1"/>
  <c r="F69" i="1"/>
  <c r="D69" i="1"/>
  <c r="F65" i="1"/>
  <c r="D65" i="1"/>
  <c r="F54" i="1"/>
  <c r="F45" i="1"/>
  <c r="D54" i="1"/>
  <c r="D45" i="1"/>
  <c r="E28" i="1" s="1"/>
  <c r="C34" i="1" l="1"/>
  <c r="C44" i="1"/>
  <c r="H58" i="1"/>
  <c r="I58" i="1"/>
  <c r="E14" i="1"/>
  <c r="C14" i="1"/>
  <c r="C28" i="1"/>
  <c r="G28" i="1"/>
  <c r="G14" i="1"/>
  <c r="H8" i="1"/>
  <c r="H44" i="1" s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9" i="1"/>
  <c r="I78" i="1"/>
  <c r="I65" i="1"/>
  <c r="I83" i="1"/>
  <c r="I88" i="1"/>
  <c r="I76" i="1"/>
  <c r="I60" i="1"/>
  <c r="I86" i="1"/>
  <c r="I54" i="1"/>
  <c r="I101" i="1"/>
  <c r="I45" i="1"/>
  <c r="H101" i="1"/>
  <c r="H90" i="1"/>
  <c r="H88" i="1"/>
  <c r="H86" i="1"/>
  <c r="H83" i="1"/>
  <c r="H78" i="1"/>
  <c r="H76" i="1"/>
  <c r="H69" i="1"/>
  <c r="H65" i="1"/>
  <c r="H60" i="1"/>
  <c r="H56" i="1"/>
  <c r="H54" i="1"/>
  <c r="H45" i="1"/>
  <c r="F93" i="1"/>
  <c r="G61" i="1" l="1"/>
  <c r="G59" i="1"/>
  <c r="E44" i="1"/>
  <c r="G48" i="1"/>
  <c r="G57" i="1"/>
  <c r="G86" i="1"/>
  <c r="G69" i="1"/>
  <c r="G47" i="1"/>
  <c r="G84" i="1"/>
  <c r="G90" i="1"/>
  <c r="G81" i="1"/>
  <c r="G89" i="1"/>
  <c r="G80" i="1"/>
  <c r="G46" i="1"/>
  <c r="G65" i="1"/>
  <c r="G63" i="1"/>
  <c r="G92" i="1"/>
  <c r="G85" i="1"/>
  <c r="G73" i="1"/>
  <c r="G54" i="1"/>
  <c r="F107" i="1"/>
  <c r="F117" i="1" s="1"/>
  <c r="G88" i="1"/>
  <c r="G82" i="1"/>
  <c r="G71" i="1"/>
  <c r="G60" i="1"/>
  <c r="G87" i="1"/>
  <c r="G83" i="1"/>
  <c r="G75" i="1"/>
  <c r="G67" i="1"/>
  <c r="G56" i="1"/>
  <c r="G52" i="1"/>
  <c r="G49" i="1"/>
  <c r="B93" i="1"/>
  <c r="C59" i="1" s="1"/>
  <c r="G45" i="1"/>
  <c r="G76" i="1"/>
  <c r="G74" i="1"/>
  <c r="G72" i="1"/>
  <c r="G70" i="1"/>
  <c r="G68" i="1"/>
  <c r="G66" i="1"/>
  <c r="G64" i="1"/>
  <c r="G62" i="1"/>
  <c r="G58" i="1"/>
  <c r="G55" i="1"/>
  <c r="G53" i="1"/>
  <c r="G50" i="1"/>
  <c r="C57" i="1" l="1"/>
  <c r="C61" i="1"/>
  <c r="C60" i="1"/>
  <c r="C48" i="1"/>
  <c r="H93" i="1"/>
  <c r="C106" i="1"/>
  <c r="C95" i="1"/>
  <c r="C62" i="1"/>
  <c r="C94" i="1"/>
  <c r="C96" i="1"/>
  <c r="C45" i="1"/>
  <c r="C63" i="1"/>
  <c r="C58" i="1"/>
  <c r="C78" i="1"/>
  <c r="C54" i="1"/>
  <c r="C69" i="1"/>
  <c r="C81" i="1"/>
  <c r="C82" i="1"/>
  <c r="C99" i="1"/>
  <c r="C66" i="1"/>
  <c r="C89" i="1"/>
  <c r="C104" i="1"/>
  <c r="C53" i="1"/>
  <c r="C73" i="1"/>
  <c r="C97" i="1"/>
  <c r="C46" i="1"/>
  <c r="C49" i="1"/>
  <c r="C75" i="1"/>
  <c r="C98" i="1"/>
  <c r="C47" i="1"/>
  <c r="C65" i="1"/>
  <c r="C87" i="1"/>
  <c r="C90" i="1"/>
  <c r="C74" i="1"/>
  <c r="C55" i="1"/>
  <c r="C77" i="1"/>
  <c r="C79" i="1"/>
  <c r="C102" i="1"/>
  <c r="C67" i="1"/>
  <c r="C56" i="1"/>
  <c r="C80" i="1"/>
  <c r="C103" i="1"/>
  <c r="C68" i="1"/>
  <c r="C71" i="1"/>
  <c r="C92" i="1"/>
  <c r="C83" i="1"/>
  <c r="C86" i="1"/>
  <c r="C70" i="1"/>
  <c r="C50" i="1"/>
  <c r="C101" i="1"/>
  <c r="C84" i="1"/>
  <c r="B107" i="1"/>
  <c r="C88" i="1"/>
  <c r="C64" i="1"/>
  <c r="C85" i="1"/>
  <c r="C72" i="1"/>
  <c r="C52" i="1"/>
  <c r="C76" i="1"/>
  <c r="C100" i="1"/>
  <c r="C105" i="1"/>
  <c r="C93" i="1" l="1"/>
  <c r="G98" i="1"/>
  <c r="G95" i="1"/>
  <c r="G96" i="1"/>
  <c r="G101" i="1"/>
  <c r="G102" i="1"/>
  <c r="G99" i="1"/>
  <c r="G100" i="1"/>
  <c r="G78" i="1"/>
  <c r="G105" i="1"/>
  <c r="G106" i="1"/>
  <c r="G103" i="1"/>
  <c r="G104" i="1"/>
  <c r="G97" i="1"/>
  <c r="G94" i="1"/>
  <c r="G77" i="1"/>
  <c r="G79" i="1"/>
  <c r="I90" i="1"/>
  <c r="D93" i="1"/>
  <c r="E61" i="1" l="1"/>
  <c r="E59" i="1"/>
  <c r="E90" i="1"/>
  <c r="E57" i="1"/>
  <c r="E46" i="1"/>
  <c r="E69" i="1"/>
  <c r="E74" i="1"/>
  <c r="E68" i="1"/>
  <c r="E76" i="1"/>
  <c r="E49" i="1"/>
  <c r="E65" i="1"/>
  <c r="E62" i="1"/>
  <c r="E95" i="1"/>
  <c r="E88" i="1"/>
  <c r="E86" i="1"/>
  <c r="E48" i="1"/>
  <c r="D107" i="1"/>
  <c r="E75" i="1"/>
  <c r="E60" i="1"/>
  <c r="E70" i="1"/>
  <c r="E72" i="1"/>
  <c r="E106" i="1"/>
  <c r="E66" i="1"/>
  <c r="E99" i="1"/>
  <c r="E73" i="1"/>
  <c r="E98" i="1"/>
  <c r="E77" i="1"/>
  <c r="E94" i="1"/>
  <c r="E104" i="1"/>
  <c r="E80" i="1"/>
  <c r="E83" i="1"/>
  <c r="E101" i="1"/>
  <c r="E92" i="1"/>
  <c r="E87" i="1"/>
  <c r="E47" i="1"/>
  <c r="E50" i="1"/>
  <c r="E82" i="1"/>
  <c r="E97" i="1"/>
  <c r="E63" i="1"/>
  <c r="E64" i="1"/>
  <c r="E53" i="1"/>
  <c r="E78" i="1"/>
  <c r="E52" i="1"/>
  <c r="E56" i="1"/>
  <c r="E45" i="1"/>
  <c r="E81" i="1"/>
  <c r="E96" i="1"/>
  <c r="E79" i="1"/>
  <c r="E71" i="1"/>
  <c r="E67" i="1"/>
  <c r="I93" i="1"/>
  <c r="E55" i="1"/>
  <c r="E103" i="1"/>
  <c r="E105" i="1"/>
  <c r="E84" i="1"/>
  <c r="E89" i="1"/>
  <c r="E100" i="1"/>
  <c r="E102" i="1"/>
  <c r="E85" i="1"/>
  <c r="E58" i="1"/>
  <c r="E54" i="1"/>
</calcChain>
</file>

<file path=xl/sharedStrings.xml><?xml version="1.0" encoding="utf-8"?>
<sst xmlns="http://schemas.openxmlformats.org/spreadsheetml/2006/main" count="124" uniqueCount="122">
  <si>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</si>
  <si>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</si>
  <si>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</si>
  <si>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</si>
  <si>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</si>
  <si>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</si>
  <si>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</si>
  <si>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</si>
  <si>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</si>
  <si>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</si>
  <si>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</si>
  <si>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</si>
  <si>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</si>
  <si>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</si>
  <si>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</si>
  <si>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</si>
  <si>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</si>
  <si>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</si>
  <si>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</si>
  <si>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</si>
  <si>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</si>
  <si>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</si>
  <si>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</si>
  <si>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</si>
  <si>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</si>
  <si>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</si>
  <si>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</si>
  <si>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</si>
  <si>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</si>
  <si>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</si>
  <si>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</si>
  <si>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</si>
  <si>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</si>
  <si>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</si>
  <si>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</si>
  <si>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</si>
  <si>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</si>
  <si>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</si>
  <si>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</si>
  <si>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</si>
  <si>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</si>
  <si>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</si>
  <si>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</si>
  <si>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</si>
  <si>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</si>
  <si>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</si>
  <si>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</si>
  <si>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</si>
  <si>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</si>
  <si>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</si>
  <si>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</si>
  <si>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</si>
  <si>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</si>
  <si>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</si>
  <si>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</si>
  <si>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</si>
  <si>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</si>
  <si>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</si>
  <si>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</si>
  <si>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</si>
  <si>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</si>
  <si>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</si>
  <si>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</si>
  <si>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</si>
  <si>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</si>
  <si>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</si>
  <si>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</si>
  <si>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</si>
  <si>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</si>
  <si>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</si>
  <si>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</si>
  <si>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</si>
  <si>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</si>
  <si>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</si>
  <si>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</si>
  <si>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</si>
  <si>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</si>
  <si>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</si>
  <si>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</si>
  <si>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</si>
  <si>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</si>
  <si>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</si>
  <si>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</si>
  <si>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</si>
  <si>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</si>
  <si>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</si>
  <si>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</si>
  <si>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</si>
  <si>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</si>
  <si>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</si>
  <si>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</si>
  <si>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</si>
  <si>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</si>
  <si>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</si>
  <si>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</si>
  <si>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</si>
  <si>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</si>
  <si>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</si>
  <si>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</si>
  <si>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</si>
  <si>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</si>
  <si>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</si>
  <si>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</si>
  <si>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</si>
  <si>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</si>
  <si>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</si>
  <si>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</si>
  <si>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</si>
  <si>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</si>
  <si>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</si>
  <si>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</si>
  <si>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</si>
  <si>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</si>
  <si>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</si>
  <si>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</si>
  <si>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</si>
  <si>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</si>
  <si>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январь-ноябрь 2025 года</t>
  </si>
  <si>
    <t>Факт на 01.12 .2024 (отчетный) год</t>
  </si>
  <si>
    <t>План на 2025 год по состоянию на 01.12.2025 (текущий) год</t>
  </si>
  <si>
    <t>Факт на 01.12.2025 (текущий) год</t>
  </si>
  <si>
    <t>Другие вопросы в области национальной безопасности и правоохранительной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</si>
</sst>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0" fillId="0" borderId="0" xfId="0"/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"/>
  <sheetViews>
    <sheetView tabSelected="1" topLeftCell="A109" workbookViewId="0">
      <selection activeCell="B117" sqref="B117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3">
      <c r="A2" s="49" t="s">
        <v>117</v>
      </c>
      <c r="B2" s="49"/>
      <c r="C2" s="49"/>
      <c r="D2" s="49"/>
      <c r="E2" s="49"/>
      <c r="F2" s="49"/>
      <c r="G2" s="49"/>
      <c r="H2" s="49"/>
      <c r="I2" s="49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50" t="s">
        <v>7</v>
      </c>
      <c r="B7" s="51"/>
      <c r="C7" s="51"/>
      <c r="D7" s="51"/>
      <c r="E7" s="51"/>
      <c r="F7" s="51"/>
      <c r="G7" s="51"/>
      <c r="H7" s="51"/>
      <c r="I7" s="52"/>
    </row>
    <row r="8" spans="1:9" ht="26.25" customHeight="1" x14ac:dyDescent="0.3">
      <c r="A8" s="3" t="s">
        <v>8</v>
      </c>
      <c r="B8" s="15">
        <f>B9+B11+B15+B14+B20+B23+B24+B25+B26+B29+B30+B31+B32</f>
        <v>228716</v>
      </c>
      <c r="C8" s="15">
        <f>B8/B44*100</f>
        <v>37.399089207021447</v>
      </c>
      <c r="D8" s="15">
        <f>D9+D11+D15+D20+D23+D24+D25+D26+D29+D30+D31+D32+D14</f>
        <v>319978.3</v>
      </c>
      <c r="E8" s="15">
        <f>D8/D44*100</f>
        <v>34.946309545041366</v>
      </c>
      <c r="F8" s="15">
        <f>F9+F11+F15+F20+F23+F24+F25+F26+F29+F30+F31+F32+F14</f>
        <v>294317</v>
      </c>
      <c r="G8" s="10">
        <f>F8/F44*100</f>
        <v>36.729159620973974</v>
      </c>
      <c r="H8" s="10">
        <f>F8/B8*100-100</f>
        <v>28.682295947813031</v>
      </c>
      <c r="I8" s="10">
        <f>F8/D8*100</f>
        <v>91.980299914087922</v>
      </c>
    </row>
    <row r="9" spans="1:9" ht="26.25" customHeight="1" x14ac:dyDescent="0.3">
      <c r="A9" s="3" t="s">
        <v>9</v>
      </c>
      <c r="B9" s="15">
        <f>B10</f>
        <v>139377</v>
      </c>
      <c r="C9" s="15">
        <f>B9/B44*100</f>
        <v>22.790591197848109</v>
      </c>
      <c r="D9" s="15">
        <f>D10</f>
        <v>183053</v>
      </c>
      <c r="E9" s="15">
        <f>D9/D44*100</f>
        <v>19.992064465460494</v>
      </c>
      <c r="F9" s="15">
        <f>F10</f>
        <v>169318</v>
      </c>
      <c r="G9" s="10">
        <f>F9/F44*100</f>
        <v>21.129964795455479</v>
      </c>
      <c r="H9" s="10">
        <f t="shared" ref="H9:H43" si="0">F9/B9*100-100</f>
        <v>21.482023576343295</v>
      </c>
      <c r="I9" s="10">
        <f t="shared" ref="I9:I43" si="1">F9/D9*100</f>
        <v>92.496708603519195</v>
      </c>
    </row>
    <row r="10" spans="1:9" ht="28.5" customHeight="1" x14ac:dyDescent="0.3">
      <c r="A10" s="3" t="s">
        <v>10</v>
      </c>
      <c r="B10" s="15">
        <v>139377</v>
      </c>
      <c r="C10" s="15">
        <f>B10/B44*100</f>
        <v>22.790591197848109</v>
      </c>
      <c r="D10" s="15">
        <v>183053</v>
      </c>
      <c r="E10" s="15">
        <f>D10/D44*100</f>
        <v>19.992064465460494</v>
      </c>
      <c r="F10" s="15">
        <v>169318</v>
      </c>
      <c r="G10" s="10">
        <f>F10/F44*100</f>
        <v>21.129964795455479</v>
      </c>
      <c r="H10" s="10">
        <f t="shared" si="0"/>
        <v>21.482023576343295</v>
      </c>
      <c r="I10" s="10">
        <f t="shared" si="1"/>
        <v>92.496708603519195</v>
      </c>
    </row>
    <row r="11" spans="1:9" ht="64.5" customHeight="1" x14ac:dyDescent="0.3">
      <c r="A11" s="3" t="s">
        <v>11</v>
      </c>
      <c r="B11" s="15">
        <f>B12</f>
        <v>27512</v>
      </c>
      <c r="C11" s="15">
        <f>B11/B45*100</f>
        <v>39.316955079607119</v>
      </c>
      <c r="D11" s="15">
        <f>D12</f>
        <v>32018.3</v>
      </c>
      <c r="E11" s="15">
        <f>D11/D44*100</f>
        <v>3.4968665778460535</v>
      </c>
      <c r="F11" s="15">
        <f>F12</f>
        <v>28080</v>
      </c>
      <c r="G11" s="10">
        <f>F11/F44*100</f>
        <v>3.5042311594537496</v>
      </c>
      <c r="H11" s="10">
        <f t="shared" si="0"/>
        <v>2.0645536493166645</v>
      </c>
      <c r="I11" s="10">
        <f t="shared" si="1"/>
        <v>87.699846650196918</v>
      </c>
    </row>
    <row r="12" spans="1:9" ht="32.25" customHeight="1" x14ac:dyDescent="0.3">
      <c r="A12" s="3" t="s">
        <v>12</v>
      </c>
      <c r="B12" s="15">
        <f>B13</f>
        <v>27512</v>
      </c>
      <c r="C12" s="15">
        <f>B12/B44*100</f>
        <v>4.4986959472165218</v>
      </c>
      <c r="D12" s="15">
        <f>D13</f>
        <v>32018.3</v>
      </c>
      <c r="E12" s="15">
        <f>D12/D44*100</f>
        <v>3.4968665778460535</v>
      </c>
      <c r="F12" s="15">
        <f>F13</f>
        <v>28080</v>
      </c>
      <c r="G12" s="10">
        <f>F12/F44*100</f>
        <v>3.5042311594537496</v>
      </c>
      <c r="H12" s="10">
        <f t="shared" si="0"/>
        <v>2.0645536493166645</v>
      </c>
      <c r="I12" s="10">
        <f t="shared" si="1"/>
        <v>87.699846650196918</v>
      </c>
    </row>
    <row r="13" spans="1:9" ht="26.25" customHeight="1" x14ac:dyDescent="0.3">
      <c r="A13" s="3" t="s">
        <v>13</v>
      </c>
      <c r="B13" s="15">
        <v>27512</v>
      </c>
      <c r="C13" s="15">
        <f>B13/B44*100</f>
        <v>4.4986959472165218</v>
      </c>
      <c r="D13" s="15">
        <v>32018.3</v>
      </c>
      <c r="E13" s="15">
        <f>D13/D44*100</f>
        <v>3.4968665778460535</v>
      </c>
      <c r="F13" s="15">
        <v>28080</v>
      </c>
      <c r="G13" s="10">
        <f>F13/F44*100</f>
        <v>3.5042311594537496</v>
      </c>
      <c r="H13" s="10">
        <f t="shared" si="0"/>
        <v>2.0645536493166645</v>
      </c>
      <c r="I13" s="10">
        <f t="shared" si="1"/>
        <v>87.699846650196918</v>
      </c>
    </row>
    <row r="14" spans="1:9" ht="26.25" customHeight="1" x14ac:dyDescent="0.3">
      <c r="A14" s="3" t="s">
        <v>114</v>
      </c>
      <c r="B14" s="15">
        <v>0</v>
      </c>
      <c r="C14" s="15">
        <f>B14/B45*100</f>
        <v>0</v>
      </c>
      <c r="D14" s="15">
        <v>1918</v>
      </c>
      <c r="E14" s="15">
        <f>D14/D45*100</f>
        <v>1.7591440177638691</v>
      </c>
      <c r="F14" s="15">
        <v>1233</v>
      </c>
      <c r="G14" s="10">
        <f>F14/F45*100</f>
        <v>1.3873402111502546</v>
      </c>
      <c r="H14" s="10" t="e">
        <f t="shared" si="0"/>
        <v>#DIV/0!</v>
      </c>
      <c r="I14" s="10">
        <f t="shared" si="1"/>
        <v>64.285714285714292</v>
      </c>
    </row>
    <row r="15" spans="1:9" ht="26.25" customHeight="1" x14ac:dyDescent="0.3">
      <c r="A15" s="3" t="s">
        <v>14</v>
      </c>
      <c r="B15" s="15">
        <f>B16+B17+B18+B19</f>
        <v>4154</v>
      </c>
      <c r="C15" s="15">
        <f>B15/B44*100</f>
        <v>0.67925207054148851</v>
      </c>
      <c r="D15" s="15">
        <f>D16+D17+D18+D19</f>
        <v>6312</v>
      </c>
      <c r="E15" s="15">
        <f>D15/D44*100</f>
        <v>0.68936270318425064</v>
      </c>
      <c r="F15" s="15">
        <f>F16+F17+F18+F19</f>
        <v>5913</v>
      </c>
      <c r="G15" s="10">
        <f>F15/F44*100</f>
        <v>0.73791021530804912</v>
      </c>
      <c r="H15" s="10">
        <f t="shared" si="0"/>
        <v>42.344727973038033</v>
      </c>
      <c r="I15" s="10">
        <f t="shared" si="1"/>
        <v>93.678707224334602</v>
      </c>
    </row>
    <row r="16" spans="1:9" ht="41.25" customHeight="1" x14ac:dyDescent="0.3">
      <c r="A16" s="3" t="s">
        <v>15</v>
      </c>
      <c r="B16" s="15">
        <v>2468</v>
      </c>
      <c r="C16" s="15">
        <f>B16/B44*100</f>
        <v>0.40356141311901628</v>
      </c>
      <c r="D16" s="15">
        <v>2700</v>
      </c>
      <c r="E16" s="15">
        <f>D16/D44*100</f>
        <v>0.29487948330124786</v>
      </c>
      <c r="F16" s="15">
        <v>2526</v>
      </c>
      <c r="G16" s="10">
        <f>F16/F44*100</f>
        <v>0.31523105088248471</v>
      </c>
      <c r="H16" s="10">
        <f t="shared" si="0"/>
        <v>2.3500810372771355</v>
      </c>
      <c r="I16" s="10">
        <f t="shared" si="1"/>
        <v>93.555555555555557</v>
      </c>
    </row>
    <row r="17" spans="1:9" ht="44.25" customHeight="1" x14ac:dyDescent="0.3">
      <c r="A17" s="3" t="s">
        <v>106</v>
      </c>
      <c r="B17" s="15">
        <v>15</v>
      </c>
      <c r="C17" s="15">
        <f>B17/B44*100</f>
        <v>2.4527638560718169E-3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3">
      <c r="A18" s="3" t="s">
        <v>107</v>
      </c>
      <c r="B18" s="15">
        <v>719</v>
      </c>
      <c r="C18" s="15">
        <f>B18/B44*100</f>
        <v>0.11756914750104241</v>
      </c>
      <c r="D18" s="15">
        <v>2112</v>
      </c>
      <c r="E18" s="15">
        <f>D18/D44*100</f>
        <v>0.23066128471564279</v>
      </c>
      <c r="F18" s="15">
        <v>2112</v>
      </c>
      <c r="G18" s="10">
        <f>F18/F44*100</f>
        <v>0.2635661043007948</v>
      </c>
      <c r="H18" s="10"/>
      <c r="I18" s="10">
        <f t="shared" si="1"/>
        <v>100</v>
      </c>
    </row>
    <row r="19" spans="1:9" ht="39.75" customHeight="1" x14ac:dyDescent="0.3">
      <c r="A19" s="3" t="s">
        <v>108</v>
      </c>
      <c r="B19" s="15">
        <v>952</v>
      </c>
      <c r="C19" s="15">
        <f>B19/B44*100</f>
        <v>0.15566874606535799</v>
      </c>
      <c r="D19" s="15">
        <v>1500</v>
      </c>
      <c r="E19" s="15">
        <f>D19/D44*100</f>
        <v>0.16382193516735993</v>
      </c>
      <c r="F19" s="15">
        <v>1275</v>
      </c>
      <c r="G19" s="10">
        <f>F19/F44*100</f>
        <v>0.15911306012476961</v>
      </c>
      <c r="H19" s="10">
        <f t="shared" si="0"/>
        <v>33.928571428571416</v>
      </c>
      <c r="I19" s="10">
        <f t="shared" si="1"/>
        <v>85</v>
      </c>
    </row>
    <row r="20" spans="1:9" ht="15" customHeight="1" x14ac:dyDescent="0.3">
      <c r="A20" s="3" t="s">
        <v>16</v>
      </c>
      <c r="B20" s="15">
        <f>B21+B22</f>
        <v>12052</v>
      </c>
      <c r="C20" s="15">
        <f>B20/B44*100</f>
        <v>1.9707139995585026</v>
      </c>
      <c r="D20" s="15">
        <f>D21+D22</f>
        <v>15716</v>
      </c>
      <c r="E20" s="15">
        <f>D20/D44*100</f>
        <v>1.7164170220601527</v>
      </c>
      <c r="F20" s="15">
        <f>F21+F22</f>
        <v>15171</v>
      </c>
      <c r="G20" s="10">
        <f>F20/F44*100</f>
        <v>1.8932582236493172</v>
      </c>
      <c r="H20" s="10"/>
      <c r="I20" s="10"/>
    </row>
    <row r="21" spans="1:9" ht="26.25" customHeight="1" x14ac:dyDescent="0.3">
      <c r="A21" s="3" t="s">
        <v>109</v>
      </c>
      <c r="B21" s="15">
        <v>3341</v>
      </c>
      <c r="C21" s="15">
        <f>B21/B44*100</f>
        <v>0.54631226954239609</v>
      </c>
      <c r="D21" s="15">
        <v>4093</v>
      </c>
      <c r="E21" s="15">
        <f>D21/D44*100</f>
        <v>0.44701545376000285</v>
      </c>
      <c r="F21" s="15">
        <v>3670</v>
      </c>
      <c r="G21" s="10">
        <f>F21/F44*100</f>
        <v>0.45799602404541523</v>
      </c>
      <c r="H21" s="10"/>
      <c r="I21" s="10"/>
    </row>
    <row r="22" spans="1:9" ht="15" customHeight="1" x14ac:dyDescent="0.3">
      <c r="A22" s="3" t="s">
        <v>110</v>
      </c>
      <c r="B22" s="15">
        <v>8711</v>
      </c>
      <c r="C22" s="15">
        <f>B22/B44*100</f>
        <v>1.4244017300161065</v>
      </c>
      <c r="D22" s="15">
        <v>11623</v>
      </c>
      <c r="E22" s="15">
        <f>D22/D44*100</f>
        <v>1.2694015683001496</v>
      </c>
      <c r="F22" s="15">
        <v>11501</v>
      </c>
      <c r="G22" s="10">
        <f>F22/F44*100</f>
        <v>1.4352621996039021</v>
      </c>
      <c r="H22" s="10"/>
      <c r="I22" s="10"/>
    </row>
    <row r="23" spans="1:9" ht="25.5" customHeight="1" x14ac:dyDescent="0.3">
      <c r="A23" s="3" t="s">
        <v>17</v>
      </c>
      <c r="B23" s="15">
        <v>3733</v>
      </c>
      <c r="C23" s="15">
        <f>B23/B44*100</f>
        <v>0.61041116498107284</v>
      </c>
      <c r="D23" s="15">
        <v>8000</v>
      </c>
      <c r="E23" s="15">
        <f>D23/D44*100</f>
        <v>0.87371698755925298</v>
      </c>
      <c r="F23" s="15">
        <v>7417</v>
      </c>
      <c r="G23" s="10">
        <f>F23/F44*100</f>
        <v>0.92560122897679697</v>
      </c>
      <c r="H23" s="10">
        <f t="shared" si="0"/>
        <v>98.687382802035899</v>
      </c>
      <c r="I23" s="10">
        <f t="shared" si="1"/>
        <v>92.712499999999991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15448</v>
      </c>
      <c r="C25" s="15">
        <f>B25/B44*100</f>
        <v>2.5260197365731618</v>
      </c>
      <c r="D25" s="15">
        <v>22459</v>
      </c>
      <c r="E25" s="15">
        <f>D25/D44*100</f>
        <v>2.4528512279491577</v>
      </c>
      <c r="F25" s="15">
        <v>22115</v>
      </c>
      <c r="G25" s="10">
        <f>F25/F44*100</f>
        <v>2.7598316271837486</v>
      </c>
      <c r="H25" s="10">
        <f t="shared" si="0"/>
        <v>43.157690315898492</v>
      </c>
      <c r="I25" s="10">
        <f t="shared" si="1"/>
        <v>98.468320049868652</v>
      </c>
    </row>
    <row r="26" spans="1:9" ht="40.200000000000003" customHeight="1" x14ac:dyDescent="0.3">
      <c r="A26" s="3" t="s">
        <v>20</v>
      </c>
      <c r="B26" s="15">
        <f>B27</f>
        <v>353</v>
      </c>
      <c r="C26" s="15">
        <f>B26/B44*100</f>
        <v>5.7721709412890093E-2</v>
      </c>
      <c r="D26" s="15">
        <f>D27+D28</f>
        <v>745</v>
      </c>
      <c r="E26" s="15">
        <f>D26/D44*100</f>
        <v>8.1364894466455437E-2</v>
      </c>
      <c r="F26" s="15">
        <f>F27+F28</f>
        <v>745</v>
      </c>
      <c r="G26" s="10">
        <f>F26/F44*100</f>
        <v>9.2971944935649684E-2</v>
      </c>
      <c r="H26" s="10">
        <f t="shared" si="0"/>
        <v>111.04815864022663</v>
      </c>
      <c r="I26" s="10">
        <f t="shared" si="1"/>
        <v>100</v>
      </c>
    </row>
    <row r="27" spans="1:9" ht="39" customHeight="1" x14ac:dyDescent="0.3">
      <c r="A27" s="3" t="s">
        <v>21</v>
      </c>
      <c r="B27" s="15">
        <v>353</v>
      </c>
      <c r="C27" s="15">
        <f>B27/B44*100</f>
        <v>5.7721709412890093E-2</v>
      </c>
      <c r="D27" s="15">
        <v>473</v>
      </c>
      <c r="E27" s="15">
        <f>D27/D44*100</f>
        <v>5.1658516889440828E-2</v>
      </c>
      <c r="F27" s="15">
        <v>473</v>
      </c>
      <c r="G27" s="10">
        <f>F27/F44*100</f>
        <v>5.9027825442365504E-2</v>
      </c>
      <c r="H27" s="10">
        <f t="shared" si="0"/>
        <v>33.994334277620396</v>
      </c>
      <c r="I27" s="10">
        <f t="shared" si="1"/>
        <v>100</v>
      </c>
    </row>
    <row r="28" spans="1:9" ht="24.6" customHeight="1" x14ac:dyDescent="0.3">
      <c r="A28" s="3" t="s">
        <v>115</v>
      </c>
      <c r="B28" s="15">
        <v>0</v>
      </c>
      <c r="C28" s="15">
        <f>B28/B45*100</f>
        <v>0</v>
      </c>
      <c r="D28" s="15">
        <v>272</v>
      </c>
      <c r="E28" s="15">
        <f>D28/D45*100</f>
        <v>0.24947193578298876</v>
      </c>
      <c r="F28" s="15">
        <v>272</v>
      </c>
      <c r="G28" s="10">
        <f>F28/F45*100</f>
        <v>0.30604747561465467</v>
      </c>
      <c r="H28" s="10" t="e">
        <f t="shared" si="0"/>
        <v>#DIV/0!</v>
      </c>
      <c r="I28" s="10">
        <f t="shared" si="1"/>
        <v>100</v>
      </c>
    </row>
    <row r="29" spans="1:9" ht="64.5" customHeight="1" x14ac:dyDescent="0.3">
      <c r="A29" s="3" t="s">
        <v>22</v>
      </c>
      <c r="B29" s="15">
        <v>12576</v>
      </c>
      <c r="C29" s="15">
        <f>B29/B44*100</f>
        <v>2.0563972169306113</v>
      </c>
      <c r="D29" s="15">
        <v>13813</v>
      </c>
      <c r="E29" s="15">
        <f>D29/D44*100</f>
        <v>1.5085815936444953</v>
      </c>
      <c r="F29" s="15">
        <v>10559</v>
      </c>
      <c r="G29" s="10">
        <f>F29/F44*100</f>
        <v>1.3177057269470134</v>
      </c>
      <c r="H29" s="10">
        <f t="shared" si="0"/>
        <v>-16.038486005089055</v>
      </c>
      <c r="I29" s="10">
        <f t="shared" si="1"/>
        <v>76.442481720118721</v>
      </c>
    </row>
    <row r="30" spans="1:9" ht="64.5" customHeight="1" x14ac:dyDescent="0.3">
      <c r="A30" s="3" t="s">
        <v>23</v>
      </c>
      <c r="B30" s="15">
        <v>12433</v>
      </c>
      <c r="C30" s="15">
        <f>B30/B44*100</f>
        <v>2.0330142015027266</v>
      </c>
      <c r="D30" s="15">
        <v>33435</v>
      </c>
      <c r="E30" s="15">
        <f>D30/D44*100</f>
        <v>3.6515909348804527</v>
      </c>
      <c r="F30" s="15">
        <v>31709</v>
      </c>
      <c r="G30" s="10">
        <f>F30/F44*100</f>
        <v>3.9571106066637793</v>
      </c>
      <c r="H30" s="10">
        <f t="shared" si="0"/>
        <v>155.03900908871552</v>
      </c>
      <c r="I30" s="10">
        <f t="shared" si="1"/>
        <v>94.837744878121725</v>
      </c>
    </row>
    <row r="31" spans="1:9" ht="26.25" customHeight="1" x14ac:dyDescent="0.3">
      <c r="A31" s="3" t="s">
        <v>24</v>
      </c>
      <c r="B31" s="15">
        <v>938</v>
      </c>
      <c r="C31" s="15">
        <f>B31/B44*100</f>
        <v>0.15337949979969095</v>
      </c>
      <c r="D31" s="15">
        <v>2323</v>
      </c>
      <c r="E31" s="15">
        <f>D31/D44*100</f>
        <v>0.25370557026251811</v>
      </c>
      <c r="F31" s="15">
        <v>1881</v>
      </c>
      <c r="G31" s="10">
        <f>F31/F44*100</f>
        <v>0.23473856164289539</v>
      </c>
      <c r="H31" s="10">
        <f t="shared" si="0"/>
        <v>100.53304904051171</v>
      </c>
      <c r="I31" s="10">
        <f t="shared" si="1"/>
        <v>80.972879896685328</v>
      </c>
    </row>
    <row r="32" spans="1:9" ht="39" customHeight="1" x14ac:dyDescent="0.3">
      <c r="A32" s="3" t="s">
        <v>25</v>
      </c>
      <c r="B32" s="15">
        <v>140</v>
      </c>
      <c r="C32" s="15">
        <f>B32/B44*100</f>
        <v>2.289246265667029E-2</v>
      </c>
      <c r="D32" s="15">
        <v>186</v>
      </c>
      <c r="E32" s="15">
        <f>D32/D44*100</f>
        <v>2.0313919960752633E-2</v>
      </c>
      <c r="F32" s="15">
        <v>176</v>
      </c>
      <c r="G32" s="10">
        <f>F32/F44*100</f>
        <v>2.1963842025066235E-2</v>
      </c>
      <c r="H32" s="10">
        <f t="shared" si="0"/>
        <v>25.714285714285708</v>
      </c>
      <c r="I32" s="10">
        <f t="shared" si="1"/>
        <v>94.623655913978496</v>
      </c>
    </row>
    <row r="33" spans="1:9" ht="26.25" customHeight="1" x14ac:dyDescent="0.3">
      <c r="A33" s="3" t="s">
        <v>26</v>
      </c>
      <c r="B33" s="15">
        <f>B34+B41+B42+B43</f>
        <v>382839</v>
      </c>
      <c r="C33" s="15">
        <f>B33/B44*100</f>
        <v>62.60091079297856</v>
      </c>
      <c r="D33" s="15">
        <f>D34+D41+D42+D43</f>
        <v>595650</v>
      </c>
      <c r="E33" s="15">
        <f>D33/D44*100</f>
        <v>65.053690454958641</v>
      </c>
      <c r="F33" s="15">
        <f t="shared" ref="F33" si="2">F34+F41+F42+F43</f>
        <v>507000</v>
      </c>
      <c r="G33" s="10">
        <f>F33/F44*100</f>
        <v>63.270840379026026</v>
      </c>
      <c r="H33" s="10">
        <f t="shared" si="0"/>
        <v>32.431648813208682</v>
      </c>
      <c r="I33" s="10">
        <f t="shared" si="1"/>
        <v>85.11709896751448</v>
      </c>
    </row>
    <row r="34" spans="1:9" ht="70.5" customHeight="1" x14ac:dyDescent="0.3">
      <c r="A34" s="3" t="s">
        <v>27</v>
      </c>
      <c r="B34" s="15">
        <f>B35+B38+B39+B40</f>
        <v>383520</v>
      </c>
      <c r="C34" s="15">
        <f t="shared" ref="C34" si="3">C35+C38+C39+C40</f>
        <v>62.712266272044218</v>
      </c>
      <c r="D34" s="15">
        <f>D35+D38+D39+D40</f>
        <v>595234</v>
      </c>
      <c r="E34" s="15">
        <f>D34/D44*100</f>
        <v>65.00825717160555</v>
      </c>
      <c r="F34" s="15">
        <f t="shared" ref="F34" si="4">F35+F38+F39+F40</f>
        <v>506820</v>
      </c>
      <c r="G34" s="10">
        <f>F34/F44*100</f>
        <v>63.248377358773119</v>
      </c>
      <c r="H34" s="10">
        <f t="shared" si="0"/>
        <v>32.149561952440536</v>
      </c>
      <c r="I34" s="10">
        <f t="shared" si="1"/>
        <v>85.146345806859145</v>
      </c>
    </row>
    <row r="35" spans="1:9" ht="51.75" customHeight="1" x14ac:dyDescent="0.3">
      <c r="A35" s="3" t="s">
        <v>28</v>
      </c>
      <c r="B35" s="15">
        <v>60288</v>
      </c>
      <c r="C35" s="15">
        <f>B35/B44*100</f>
        <v>9.8581484903238472</v>
      </c>
      <c r="D35" s="15">
        <f>D36+D37</f>
        <v>72338</v>
      </c>
      <c r="E35" s="15">
        <f>D35/D44*100</f>
        <v>7.9003674307576555</v>
      </c>
      <c r="F35" s="15">
        <f>F36+F37</f>
        <v>66310</v>
      </c>
      <c r="G35" s="10">
        <f>F35/F44*100</f>
        <v>8.2751270720576251</v>
      </c>
      <c r="H35" s="10">
        <f t="shared" si="0"/>
        <v>9.9887208067940492</v>
      </c>
      <c r="I35" s="10">
        <f t="shared" si="1"/>
        <v>91.6668970665487</v>
      </c>
    </row>
    <row r="36" spans="1:9" ht="39" customHeight="1" x14ac:dyDescent="0.3">
      <c r="A36" s="3" t="s">
        <v>29</v>
      </c>
      <c r="B36" s="15">
        <v>60288</v>
      </c>
      <c r="C36" s="15">
        <f>B36/B44*100</f>
        <v>9.8581484903238472</v>
      </c>
      <c r="D36" s="15">
        <v>72338</v>
      </c>
      <c r="E36" s="15">
        <f>D36/D44*100</f>
        <v>7.9003674307576555</v>
      </c>
      <c r="F36" s="15">
        <v>66310</v>
      </c>
      <c r="G36" s="10">
        <f>F36/F44*100</f>
        <v>8.2751270720576251</v>
      </c>
      <c r="H36" s="10">
        <f t="shared" si="0"/>
        <v>9.9887208067940492</v>
      </c>
      <c r="I36" s="10">
        <f t="shared" si="1"/>
        <v>91.6668970665487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56823</v>
      </c>
      <c r="C38" s="15">
        <f>B38/B44*100</f>
        <v>9.291560039571257</v>
      </c>
      <c r="D38" s="15">
        <v>166547</v>
      </c>
      <c r="E38" s="15">
        <f>D38/D44*100</f>
        <v>18.189367890878863</v>
      </c>
      <c r="F38" s="15">
        <v>140921</v>
      </c>
      <c r="G38" s="10">
        <f>F38/F44*100</f>
        <v>17.58617376144522</v>
      </c>
      <c r="H38" s="10">
        <f t="shared" si="0"/>
        <v>147.99992960596938</v>
      </c>
      <c r="I38" s="10">
        <f t="shared" si="1"/>
        <v>84.613352387013876</v>
      </c>
    </row>
    <row r="39" spans="1:9" ht="26.25" customHeight="1" x14ac:dyDescent="0.3">
      <c r="A39" s="20" t="s">
        <v>113</v>
      </c>
      <c r="B39" s="15">
        <v>249645</v>
      </c>
      <c r="C39" s="15">
        <f>B39/B44*100</f>
        <v>40.821348856603251</v>
      </c>
      <c r="D39" s="15">
        <v>331308</v>
      </c>
      <c r="E39" s="15">
        <f>D39/ D44*100</f>
        <v>36.183678464285123</v>
      </c>
      <c r="F39" s="15">
        <v>278947</v>
      </c>
      <c r="G39" s="10">
        <f>F39/F44*100</f>
        <v>34.811067280489496</v>
      </c>
      <c r="H39" s="10">
        <f t="shared" si="0"/>
        <v>11.737467203428878</v>
      </c>
      <c r="I39" s="10">
        <f t="shared" si="1"/>
        <v>84.195672908592613</v>
      </c>
    </row>
    <row r="40" spans="1:9" ht="26.25" customHeight="1" x14ac:dyDescent="0.3">
      <c r="A40" s="3" t="s">
        <v>30</v>
      </c>
      <c r="B40" s="15">
        <v>16764</v>
      </c>
      <c r="C40" s="15">
        <f>B40/B44*100</f>
        <v>2.7412088855458627</v>
      </c>
      <c r="D40" s="15">
        <v>25041</v>
      </c>
      <c r="E40" s="15">
        <f>D40/ D44*100</f>
        <v>2.7348433856839067</v>
      </c>
      <c r="F40" s="15">
        <v>20642</v>
      </c>
      <c r="G40" s="10">
        <f>F40/F44*100</f>
        <v>2.5760092447807796</v>
      </c>
      <c r="H40" s="10">
        <f t="shared" si="0"/>
        <v>23.132903841565252</v>
      </c>
      <c r="I40" s="10">
        <f t="shared" si="1"/>
        <v>82.432810191286293</v>
      </c>
    </row>
    <row r="41" spans="1:9" ht="35.25" customHeight="1" x14ac:dyDescent="0.3">
      <c r="A41" s="3" t="s">
        <v>31</v>
      </c>
      <c r="B41" s="15">
        <v>497</v>
      </c>
      <c r="C41" s="15">
        <f>B41/B44*100</f>
        <v>8.1268242431179541E-2</v>
      </c>
      <c r="D41" s="15">
        <v>524</v>
      </c>
      <c r="E41" s="15">
        <f>D41/D44*100</f>
        <v>5.7228462685131071E-2</v>
      </c>
      <c r="F41" s="15">
        <v>468</v>
      </c>
      <c r="G41" s="10">
        <f>F41/F44*100</f>
        <v>5.8403852657562483E-2</v>
      </c>
      <c r="H41" s="10">
        <f t="shared" si="0"/>
        <v>-5.8350100603621797</v>
      </c>
      <c r="I41" s="10">
        <f t="shared" si="1"/>
        <v>89.312977099236647</v>
      </c>
    </row>
    <row r="42" spans="1:9" ht="63.75" customHeight="1" x14ac:dyDescent="0.3">
      <c r="A42" s="3" t="s">
        <v>32</v>
      </c>
      <c r="B42" s="15">
        <v>396</v>
      </c>
      <c r="C42" s="15">
        <f>B42/B44*100</f>
        <v>6.4752965800295964E-2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3">
      <c r="A43" s="3" t="s">
        <v>33</v>
      </c>
      <c r="B43" s="16">
        <v>-1574</v>
      </c>
      <c r="C43" s="15">
        <f>B43/B44*100</f>
        <v>-0.25737668729713603</v>
      </c>
      <c r="D43" s="15">
        <v>-108</v>
      </c>
      <c r="E43" s="15">
        <f>D43/D44*100</f>
        <v>-1.1795179332049915E-2</v>
      </c>
      <c r="F43" s="15">
        <v>-288</v>
      </c>
      <c r="G43" s="10">
        <f>F43/F44*100</f>
        <v>-3.5940832404653837E-2</v>
      </c>
      <c r="H43" s="10">
        <f t="shared" si="0"/>
        <v>-81.702668360864038</v>
      </c>
      <c r="I43" s="10">
        <f t="shared" si="1"/>
        <v>266.66666666666663</v>
      </c>
    </row>
    <row r="44" spans="1:9" s="14" customFormat="1" ht="15" customHeight="1" x14ac:dyDescent="0.3">
      <c r="A44" s="12" t="s">
        <v>34</v>
      </c>
      <c r="B44" s="16">
        <f>B8+B33</f>
        <v>611555</v>
      </c>
      <c r="C44" s="16">
        <f t="shared" ref="C44:I44" si="5">C33+C8</f>
        <v>100</v>
      </c>
      <c r="D44" s="16">
        <f t="shared" si="5"/>
        <v>915628.3</v>
      </c>
      <c r="E44" s="16">
        <f t="shared" si="5"/>
        <v>100</v>
      </c>
      <c r="F44" s="16">
        <f t="shared" si="5"/>
        <v>801317</v>
      </c>
      <c r="G44" s="16">
        <f t="shared" si="5"/>
        <v>100</v>
      </c>
      <c r="H44" s="16">
        <f t="shared" si="5"/>
        <v>61.113944761021713</v>
      </c>
      <c r="I44" s="16">
        <f t="shared" si="5"/>
        <v>177.0973988816024</v>
      </c>
    </row>
    <row r="45" spans="1:9" ht="26.25" customHeight="1" x14ac:dyDescent="0.3">
      <c r="A45" s="3" t="s">
        <v>35</v>
      </c>
      <c r="B45" s="17">
        <f>SUM(B46:B53)</f>
        <v>69974.899999999994</v>
      </c>
      <c r="C45" s="9">
        <f>B45/B93*100</f>
        <v>11.923963938541609</v>
      </c>
      <c r="D45" s="17">
        <f>SUM(D46:D53)</f>
        <v>109030.3</v>
      </c>
      <c r="E45" s="9">
        <f>D45/D93*100</f>
        <v>11.621611682762746</v>
      </c>
      <c r="F45" s="17">
        <f>SUM(F46:F53)</f>
        <v>88875.1</v>
      </c>
      <c r="G45" s="9">
        <f>F45/F93*100</f>
        <v>11.892744758098834</v>
      </c>
      <c r="H45" s="9">
        <f>F45/B45*100-100</f>
        <v>27.009970718071784</v>
      </c>
      <c r="I45" s="10">
        <f t="shared" ref="I45:I69" si="6">F45/D45*100</f>
        <v>81.514129558480533</v>
      </c>
    </row>
    <row r="46" spans="1:9" ht="53.25" customHeight="1" x14ac:dyDescent="0.3">
      <c r="A46" s="3" t="s">
        <v>103</v>
      </c>
      <c r="B46" s="23">
        <v>5400.5</v>
      </c>
      <c r="C46" s="9">
        <f>B46/B93*100</f>
        <v>0.92026379816325532</v>
      </c>
      <c r="D46" s="17">
        <v>7895.8</v>
      </c>
      <c r="E46" s="9">
        <f>D46/D93*100</f>
        <v>0.84161853654220964</v>
      </c>
      <c r="F46" s="17">
        <v>6173.9</v>
      </c>
      <c r="G46" s="9">
        <f>F46/F93*100</f>
        <v>0.82615509700722012</v>
      </c>
      <c r="H46" s="9">
        <f>F46/B46*100-100</f>
        <v>14.320896213313588</v>
      </c>
      <c r="I46" s="10">
        <f t="shared" si="6"/>
        <v>78.192203449935406</v>
      </c>
    </row>
    <row r="47" spans="1:9" ht="81.75" customHeight="1" x14ac:dyDescent="0.3">
      <c r="A47" s="3" t="s">
        <v>36</v>
      </c>
      <c r="B47" s="23">
        <v>240.9</v>
      </c>
      <c r="C47" s="9">
        <f>B47/B93*100</f>
        <v>4.1050189607911895E-2</v>
      </c>
      <c r="D47" s="17">
        <v>558.70000000000005</v>
      </c>
      <c r="E47" s="9">
        <f>D47/D93*100</f>
        <v>5.9552201976510621E-2</v>
      </c>
      <c r="F47" s="17">
        <v>463.1</v>
      </c>
      <c r="G47" s="9">
        <f>F47/F93*100</f>
        <v>6.1969326588387191E-2</v>
      </c>
      <c r="H47" s="9">
        <f>F47/B47*100-100</f>
        <v>92.237442922374441</v>
      </c>
      <c r="I47" s="10">
        <f t="shared" si="6"/>
        <v>82.888849114014675</v>
      </c>
    </row>
    <row r="48" spans="1:9" ht="105.75" customHeight="1" x14ac:dyDescent="0.3">
      <c r="A48" s="3" t="s">
        <v>37</v>
      </c>
      <c r="B48" s="23">
        <v>28111.5</v>
      </c>
      <c r="C48" s="9">
        <f>B48/B93*100</f>
        <v>4.7902964099743262</v>
      </c>
      <c r="D48" s="17">
        <v>34323.5</v>
      </c>
      <c r="E48" s="9">
        <f>D48/D93*100</f>
        <v>3.6585645329170613</v>
      </c>
      <c r="F48" s="17">
        <v>28295.5</v>
      </c>
      <c r="G48" s="9">
        <f>F48/F93*100</f>
        <v>3.7863378978227371</v>
      </c>
      <c r="H48" s="9">
        <f>F48/B48*100-100</f>
        <v>0.65453639969408073</v>
      </c>
      <c r="I48" s="10">
        <f t="shared" si="6"/>
        <v>82.437688464171771</v>
      </c>
    </row>
    <row r="49" spans="1:9" ht="15" customHeight="1" x14ac:dyDescent="0.3">
      <c r="A49" s="3" t="s">
        <v>38</v>
      </c>
      <c r="B49" s="23">
        <v>1.6</v>
      </c>
      <c r="C49" s="9">
        <f>B49/B93*100</f>
        <v>2.7264551005670002E-4</v>
      </c>
      <c r="D49" s="17">
        <v>1.8</v>
      </c>
      <c r="E49" s="9">
        <f>D49/D93*100</f>
        <v>1.9186318875553807E-4</v>
      </c>
      <c r="F49" s="17">
        <v>1.8</v>
      </c>
      <c r="G49" s="9">
        <f>F49/F93*100</f>
        <v>2.4086544560375069E-4</v>
      </c>
      <c r="H49" s="9">
        <f t="shared" ref="H49:H52" si="7">F49/B49*100-100</f>
        <v>12.5</v>
      </c>
      <c r="I49" s="10">
        <f t="shared" si="6"/>
        <v>100</v>
      </c>
    </row>
    <row r="50" spans="1:9" ht="64.5" customHeight="1" x14ac:dyDescent="0.3">
      <c r="A50" s="3" t="s">
        <v>39</v>
      </c>
      <c r="B50" s="23">
        <v>7110.1</v>
      </c>
      <c r="C50" s="9">
        <f>B50/B93*100</f>
        <v>1.2115855256588393</v>
      </c>
      <c r="D50" s="17">
        <v>10472.200000000001</v>
      </c>
      <c r="E50" s="9">
        <f>D50/D93*100</f>
        <v>1.1162387140476366</v>
      </c>
      <c r="F50" s="44">
        <v>8454.9</v>
      </c>
      <c r="G50" s="9">
        <f>F50/F93*100</f>
        <v>1.1313851422417507</v>
      </c>
      <c r="H50" s="9">
        <f t="shared" si="7"/>
        <v>18.913939325747876</v>
      </c>
      <c r="I50" s="10">
        <f t="shared" si="6"/>
        <v>80.736616947728251</v>
      </c>
    </row>
    <row r="51" spans="1:9" ht="32.25" customHeight="1" x14ac:dyDescent="0.3">
      <c r="A51" s="3" t="s">
        <v>104</v>
      </c>
      <c r="B51" s="23">
        <v>0</v>
      </c>
      <c r="C51" s="9"/>
      <c r="D51" s="17">
        <v>815.8</v>
      </c>
      <c r="E51" s="9"/>
      <c r="F51" s="17">
        <v>815.8</v>
      </c>
      <c r="G51" s="9"/>
      <c r="H51" s="9" t="e">
        <f t="shared" si="7"/>
        <v>#DIV/0!</v>
      </c>
      <c r="I51" s="10">
        <f t="shared" si="6"/>
        <v>100</v>
      </c>
    </row>
    <row r="52" spans="1:9" ht="15" customHeight="1" x14ac:dyDescent="0.3">
      <c r="A52" s="3" t="s">
        <v>40</v>
      </c>
      <c r="B52" s="23">
        <v>0</v>
      </c>
      <c r="C52" s="9">
        <f>B52/B93*100</f>
        <v>0</v>
      </c>
      <c r="D52" s="17">
        <v>500</v>
      </c>
      <c r="E52" s="9">
        <f>D52/D93*100</f>
        <v>5.3295330209871691E-2</v>
      </c>
      <c r="F52" s="17">
        <v>0</v>
      </c>
      <c r="G52" s="9">
        <f>F52/F93*100</f>
        <v>0</v>
      </c>
      <c r="H52" s="9" t="e">
        <f t="shared" si="7"/>
        <v>#DIV/0!</v>
      </c>
      <c r="I52" s="10">
        <f t="shared" si="6"/>
        <v>0</v>
      </c>
    </row>
    <row r="53" spans="1:9" ht="26.25" customHeight="1" x14ac:dyDescent="0.3">
      <c r="A53" s="3" t="s">
        <v>41</v>
      </c>
      <c r="B53" s="23">
        <v>29110.3</v>
      </c>
      <c r="C53" s="9">
        <f>B53/B93*100</f>
        <v>4.9604953696272212</v>
      </c>
      <c r="D53" s="17">
        <v>54462.5</v>
      </c>
      <c r="E53" s="9">
        <f>D53/D93*100</f>
        <v>5.8051938431102732</v>
      </c>
      <c r="F53" s="17">
        <v>44670.1</v>
      </c>
      <c r="G53" s="9">
        <f>F53/F93*100</f>
        <v>5.9774908564800571</v>
      </c>
      <c r="H53" s="9">
        <f>F53/B53*100-100</f>
        <v>53.451183945201507</v>
      </c>
      <c r="I53" s="10">
        <f t="shared" si="6"/>
        <v>82.019921964654571</v>
      </c>
    </row>
    <row r="54" spans="1:9" ht="15" customHeight="1" x14ac:dyDescent="0.3">
      <c r="A54" s="3" t="s">
        <v>42</v>
      </c>
      <c r="B54" s="17">
        <f>B55</f>
        <v>1598.6</v>
      </c>
      <c r="C54" s="9">
        <f>B54/B93*100</f>
        <v>0.27240694523540038</v>
      </c>
      <c r="D54" s="17">
        <f>D55</f>
        <v>2207.4</v>
      </c>
      <c r="E54" s="9">
        <f>D54/D93*100</f>
        <v>0.23528822381054154</v>
      </c>
      <c r="F54" s="17">
        <f>F55</f>
        <v>1793.1</v>
      </c>
      <c r="G54" s="9">
        <f>F54/F93*100</f>
        <v>0.23994212806226961</v>
      </c>
      <c r="H54" s="9">
        <f>F54/B54*100-100</f>
        <v>12.16689603402979</v>
      </c>
      <c r="I54" s="10">
        <f t="shared" si="6"/>
        <v>81.231312856754542</v>
      </c>
    </row>
    <row r="55" spans="1:9" ht="26.25" customHeight="1" x14ac:dyDescent="0.3">
      <c r="A55" s="3" t="s">
        <v>43</v>
      </c>
      <c r="B55" s="24">
        <v>1598.6</v>
      </c>
      <c r="C55" s="9">
        <f>B55/B93*100</f>
        <v>0.27240694523540038</v>
      </c>
      <c r="D55" s="17">
        <v>2207.4</v>
      </c>
      <c r="E55" s="9">
        <f>D55/D93*100</f>
        <v>0.23528822381054154</v>
      </c>
      <c r="F55" s="17">
        <v>1793.1</v>
      </c>
      <c r="G55" s="9">
        <f>F55/F93*100</f>
        <v>0.23994212806226961</v>
      </c>
      <c r="H55" s="9">
        <f t="shared" ref="H55:H106" si="8">F55/B55*100-100</f>
        <v>12.16689603402979</v>
      </c>
      <c r="I55" s="10">
        <f t="shared" si="6"/>
        <v>81.231312856754542</v>
      </c>
    </row>
    <row r="56" spans="1:9" ht="51.75" customHeight="1" x14ac:dyDescent="0.3">
      <c r="A56" s="3" t="s">
        <v>44</v>
      </c>
      <c r="B56" s="17">
        <f>SUM(B57:B59)</f>
        <v>1545.6</v>
      </c>
      <c r="C56" s="9">
        <f>B56/B93*100</f>
        <v>0.26337556271477219</v>
      </c>
      <c r="D56" s="17">
        <f>SUM(D57:D59)</f>
        <v>1638.5</v>
      </c>
      <c r="E56" s="9">
        <f>D56/D93*100</f>
        <v>0.17464879709774953</v>
      </c>
      <c r="F56" s="17">
        <f>SUM(F57:F59)</f>
        <v>853.2</v>
      </c>
      <c r="G56" s="9">
        <f>F56/F93*100</f>
        <v>0.11417022121617783</v>
      </c>
      <c r="H56" s="9">
        <f t="shared" si="8"/>
        <v>-44.798136645962728</v>
      </c>
      <c r="I56" s="10">
        <f t="shared" si="6"/>
        <v>52.072017088800735</v>
      </c>
    </row>
    <row r="57" spans="1:9" ht="20.25" customHeight="1" x14ac:dyDescent="0.3">
      <c r="A57" s="3" t="s">
        <v>105</v>
      </c>
      <c r="B57" s="17">
        <v>0</v>
      </c>
      <c r="C57" s="9">
        <f>B57/B93*100</f>
        <v>0</v>
      </c>
      <c r="D57" s="38">
        <v>324.5</v>
      </c>
      <c r="E57" s="9">
        <f>D57/D93*100</f>
        <v>3.4588669306206729E-2</v>
      </c>
      <c r="F57" s="17">
        <v>0</v>
      </c>
      <c r="G57" s="9">
        <f>F57/F93*100</f>
        <v>0</v>
      </c>
      <c r="H57" s="9" t="e">
        <f t="shared" si="8"/>
        <v>#DIV/0!</v>
      </c>
      <c r="I57" s="10">
        <f t="shared" si="6"/>
        <v>0</v>
      </c>
    </row>
    <row r="58" spans="1:9" ht="66" customHeight="1" x14ac:dyDescent="0.3">
      <c r="A58" s="3" t="s">
        <v>102</v>
      </c>
      <c r="B58" s="25">
        <v>1545.6</v>
      </c>
      <c r="C58" s="9">
        <f>B58/B93*100</f>
        <v>0.26337556271477219</v>
      </c>
      <c r="D58" s="38">
        <v>1094</v>
      </c>
      <c r="E58" s="9">
        <f>D58/D93*100</f>
        <v>0.11661018249919926</v>
      </c>
      <c r="F58" s="39">
        <v>853.2</v>
      </c>
      <c r="G58" s="9">
        <f>F58/F93*100</f>
        <v>0.11417022121617783</v>
      </c>
      <c r="H58" s="9">
        <f t="shared" si="8"/>
        <v>-44.798136645962728</v>
      </c>
      <c r="I58" s="10">
        <f t="shared" si="6"/>
        <v>77.989031078610608</v>
      </c>
    </row>
    <row r="59" spans="1:9" s="34" customFormat="1" ht="53.25" customHeight="1" x14ac:dyDescent="0.3">
      <c r="A59" s="40" t="s">
        <v>121</v>
      </c>
      <c r="B59" s="37">
        <v>0</v>
      </c>
      <c r="C59" s="35">
        <f>B59/B93*100</f>
        <v>0</v>
      </c>
      <c r="D59" s="38">
        <v>220</v>
      </c>
      <c r="E59" s="35">
        <f>D59/D93*100</f>
        <v>2.3449945292343542E-2</v>
      </c>
      <c r="F59" s="37"/>
      <c r="G59" s="35">
        <f>F59/F93*100</f>
        <v>0</v>
      </c>
      <c r="H59" s="35" t="e">
        <f t="shared" si="8"/>
        <v>#DIV/0!</v>
      </c>
      <c r="I59" s="36">
        <f t="shared" si="6"/>
        <v>0</v>
      </c>
    </row>
    <row r="60" spans="1:9" ht="26.25" customHeight="1" x14ac:dyDescent="0.3">
      <c r="A60" s="3" t="s">
        <v>45</v>
      </c>
      <c r="B60" s="17">
        <f>SUM(B61:B64)</f>
        <v>21916</v>
      </c>
      <c r="C60" s="9">
        <f>B60/B93*100</f>
        <v>3.7345618740016482</v>
      </c>
      <c r="D60" s="17">
        <f>SUM(D61:D64)</f>
        <v>39619.899999999994</v>
      </c>
      <c r="E60" s="9">
        <f>D60/D93*100</f>
        <v>4.2231113067641903</v>
      </c>
      <c r="F60" s="17">
        <f>SUM(F61:F64)</f>
        <v>27415.599999999999</v>
      </c>
      <c r="G60" s="9">
        <f>F60/F93*100</f>
        <v>3.6685948391634366</v>
      </c>
      <c r="H60" s="9">
        <f t="shared" si="8"/>
        <v>25.093995254608487</v>
      </c>
      <c r="I60" s="10">
        <f t="shared" si="6"/>
        <v>69.196540122514193</v>
      </c>
    </row>
    <row r="61" spans="1:9" ht="26.25" customHeight="1" x14ac:dyDescent="0.3">
      <c r="A61" s="3" t="s">
        <v>116</v>
      </c>
      <c r="B61" s="17">
        <v>0</v>
      </c>
      <c r="C61" s="9">
        <f>B61/B93*100</f>
        <v>0</v>
      </c>
      <c r="D61" s="17">
        <v>497.6</v>
      </c>
      <c r="E61" s="9">
        <f>D61/D93*100</f>
        <v>5.303951262486431E-2</v>
      </c>
      <c r="F61" s="17">
        <v>497.6</v>
      </c>
      <c r="G61" s="9">
        <f>F61/F93*100</f>
        <v>6.6585914295792414E-2</v>
      </c>
      <c r="H61" s="9" t="e">
        <f t="shared" si="8"/>
        <v>#DIV/0!</v>
      </c>
      <c r="I61" s="10">
        <f t="shared" si="6"/>
        <v>100</v>
      </c>
    </row>
    <row r="62" spans="1:9" ht="26.25" customHeight="1" x14ac:dyDescent="0.3">
      <c r="A62" s="3" t="s">
        <v>46</v>
      </c>
      <c r="B62" s="26">
        <v>306.2</v>
      </c>
      <c r="C62" s="9">
        <f>B62/B93*100</f>
        <v>5.2177534487100961E-2</v>
      </c>
      <c r="D62" s="17">
        <v>1139.9000000000001</v>
      </c>
      <c r="E62" s="9">
        <f>D62/D93*100</f>
        <v>0.12150269381246549</v>
      </c>
      <c r="F62" s="17">
        <v>0</v>
      </c>
      <c r="G62" s="9">
        <f>F62/F93*100</f>
        <v>0</v>
      </c>
      <c r="H62" s="9">
        <f t="shared" si="8"/>
        <v>-100</v>
      </c>
      <c r="I62" s="10">
        <f t="shared" si="6"/>
        <v>0</v>
      </c>
    </row>
    <row r="63" spans="1:9" ht="26.25" customHeight="1" x14ac:dyDescent="0.3">
      <c r="A63" s="3" t="s">
        <v>47</v>
      </c>
      <c r="B63" s="26">
        <v>20289.7</v>
      </c>
      <c r="C63" s="9">
        <f>B63/B93*100</f>
        <v>3.4574347533733918</v>
      </c>
      <c r="D63" s="17">
        <v>35307.699999999997</v>
      </c>
      <c r="E63" s="9">
        <f>D63/D93*100</f>
        <v>3.7634710609021731</v>
      </c>
      <c r="F63" s="17">
        <v>24715.200000000001</v>
      </c>
      <c r="G63" s="9">
        <f>F63/F93*100</f>
        <v>3.3072431451032327</v>
      </c>
      <c r="H63" s="9">
        <f t="shared" si="8"/>
        <v>21.811559559776626</v>
      </c>
      <c r="I63" s="10">
        <f t="shared" si="6"/>
        <v>69.999461873755592</v>
      </c>
    </row>
    <row r="64" spans="1:9" ht="26.25" customHeight="1" x14ac:dyDescent="0.3">
      <c r="A64" s="3" t="s">
        <v>48</v>
      </c>
      <c r="B64" s="26">
        <v>1320.1</v>
      </c>
      <c r="C64" s="9">
        <f>B64/B93*100</f>
        <v>0.22494958614115604</v>
      </c>
      <c r="D64" s="17">
        <v>2674.7</v>
      </c>
      <c r="E64" s="9">
        <f>D64/D93*100</f>
        <v>0.28509803942468759</v>
      </c>
      <c r="F64" s="17">
        <v>2202.8000000000002</v>
      </c>
      <c r="G64" s="9">
        <f>F64/F93*100</f>
        <v>0.29476577976441226</v>
      </c>
      <c r="H64" s="9">
        <f t="shared" si="8"/>
        <v>66.86614650405275</v>
      </c>
      <c r="I64" s="10">
        <f t="shared" si="6"/>
        <v>82.356899839234316</v>
      </c>
    </row>
    <row r="65" spans="1:9" ht="26.25" customHeight="1" x14ac:dyDescent="0.3">
      <c r="A65" s="3" t="s">
        <v>49</v>
      </c>
      <c r="B65" s="17">
        <f>SUM(B66:B68)</f>
        <v>26003.599999999999</v>
      </c>
      <c r="C65" s="9">
        <f>B65/B93*100</f>
        <v>4.4311029908190029</v>
      </c>
      <c r="D65" s="17">
        <f>SUM(D66:D68)</f>
        <v>160523.29999999999</v>
      </c>
      <c r="E65" s="9">
        <f>D65/D93*100</f>
        <v>17.110284559756593</v>
      </c>
      <c r="F65" s="17">
        <f>SUM(F66:F68)</f>
        <v>120529.79999999999</v>
      </c>
      <c r="G65" s="9">
        <f>F65/F93*100</f>
        <v>16.128591103072747</v>
      </c>
      <c r="H65" s="9">
        <f t="shared" si="8"/>
        <v>363.51197526496327</v>
      </c>
      <c r="I65" s="10">
        <f t="shared" si="6"/>
        <v>75.085548328498106</v>
      </c>
    </row>
    <row r="66" spans="1:9" ht="15" customHeight="1" x14ac:dyDescent="0.3">
      <c r="A66" s="3" t="s">
        <v>50</v>
      </c>
      <c r="B66" s="27">
        <v>12924.7</v>
      </c>
      <c r="C66" s="9">
        <f>B66/B93*100</f>
        <v>2.202413389893644</v>
      </c>
      <c r="D66" s="17">
        <v>121998.7</v>
      </c>
      <c r="E66" s="9">
        <f>D66/D93*100</f>
        <v>13.003922003350146</v>
      </c>
      <c r="F66" s="17">
        <v>99524.2</v>
      </c>
      <c r="G66" s="9">
        <f>F66/F93*100</f>
        <v>13.317744878531556</v>
      </c>
      <c r="H66" s="9">
        <f t="shared" si="8"/>
        <v>670.03102586520379</v>
      </c>
      <c r="I66" s="10">
        <f t="shared" si="6"/>
        <v>81.57808238940251</v>
      </c>
    </row>
    <row r="67" spans="1:9" ht="15" customHeight="1" x14ac:dyDescent="0.3">
      <c r="A67" s="3" t="s">
        <v>51</v>
      </c>
      <c r="B67" s="27">
        <v>1036.9000000000001</v>
      </c>
      <c r="C67" s="9">
        <f>B67/B93*100</f>
        <v>0.17669133086112015</v>
      </c>
      <c r="D67" s="17">
        <v>20598.7</v>
      </c>
      <c r="E67" s="9">
        <f>D67/D93*100</f>
        <v>2.1956290367881679</v>
      </c>
      <c r="F67" s="17">
        <v>7192.4</v>
      </c>
      <c r="G67" s="9">
        <f>F67/F93*100</f>
        <v>0.96244479497800894</v>
      </c>
      <c r="H67" s="9">
        <f t="shared" si="8"/>
        <v>593.64451731121596</v>
      </c>
      <c r="I67" s="10">
        <f t="shared" si="6"/>
        <v>34.916766592066487</v>
      </c>
    </row>
    <row r="68" spans="1:9" ht="15" customHeight="1" x14ac:dyDescent="0.3">
      <c r="A68" s="3" t="s">
        <v>52</v>
      </c>
      <c r="B68" s="27">
        <v>12042</v>
      </c>
      <c r="C68" s="9">
        <f>B68/B93*100</f>
        <v>2.0519982700642383</v>
      </c>
      <c r="D68" s="17">
        <v>17925.900000000001</v>
      </c>
      <c r="E68" s="9">
        <f>D68/D93*100</f>
        <v>1.9107335196182778</v>
      </c>
      <c r="F68" s="17">
        <v>13813.2</v>
      </c>
      <c r="G68" s="9">
        <f>F68/F93*100</f>
        <v>1.8484014295631828</v>
      </c>
      <c r="H68" s="9">
        <f t="shared" si="8"/>
        <v>14.708520179372215</v>
      </c>
      <c r="I68" s="10">
        <f t="shared" si="6"/>
        <v>77.057218884407476</v>
      </c>
    </row>
    <row r="69" spans="1:9" ht="15" customHeight="1" x14ac:dyDescent="0.3">
      <c r="A69" s="3" t="s">
        <v>53</v>
      </c>
      <c r="B69" s="17">
        <f>SUM(B70:B75)</f>
        <v>394667.69999999995</v>
      </c>
      <c r="C69" s="9">
        <f>B69/B93*100</f>
        <v>67.252735230877903</v>
      </c>
      <c r="D69" s="17">
        <f>SUM(D70:D75)</f>
        <v>530223.19999999995</v>
      </c>
      <c r="E69" s="9">
        <f>D69/D93*100</f>
        <v>56.516841057869669</v>
      </c>
      <c r="F69" s="17">
        <f>SUM(F70:F75)</f>
        <v>430442.89999999997</v>
      </c>
      <c r="G69" s="9">
        <f>F69/F93*100</f>
        <v>57.599344953039264</v>
      </c>
      <c r="H69" s="9">
        <f t="shared" si="8"/>
        <v>9.0646384287338435</v>
      </c>
      <c r="I69" s="10">
        <f t="shared" si="6"/>
        <v>81.181453395475728</v>
      </c>
    </row>
    <row r="70" spans="1:9" ht="15" customHeight="1" x14ac:dyDescent="0.3">
      <c r="A70" s="3" t="s">
        <v>54</v>
      </c>
      <c r="B70" s="28">
        <v>134351.79999999999</v>
      </c>
      <c r="C70" s="9">
        <f>B70/B93*100</f>
        <v>22.89400939877234</v>
      </c>
      <c r="D70" s="41">
        <v>174793.8</v>
      </c>
      <c r="E70" s="9">
        <f>D70/D93*100</f>
        <v>18.631386579276537</v>
      </c>
      <c r="F70" s="45">
        <v>144983</v>
      </c>
      <c r="G70" s="9">
        <f>F70/F93*100</f>
        <v>19.400774944426992</v>
      </c>
      <c r="H70" s="9">
        <f t="shared" si="8"/>
        <v>7.9129568788806779</v>
      </c>
      <c r="I70" s="10">
        <f t="shared" ref="I70:I106" si="9">F70/D70*100</f>
        <v>82.945161670494045</v>
      </c>
    </row>
    <row r="71" spans="1:9" ht="15" customHeight="1" x14ac:dyDescent="0.3">
      <c r="A71" s="3" t="s">
        <v>55</v>
      </c>
      <c r="B71" s="28">
        <v>231415.8</v>
      </c>
      <c r="C71" s="9">
        <f>B71/B93*100</f>
        <v>39.434049266362045</v>
      </c>
      <c r="D71" s="41">
        <v>301669</v>
      </c>
      <c r="E71" s="9">
        <f>D71/D93*100</f>
        <v>32.155097938163564</v>
      </c>
      <c r="F71" s="45">
        <v>250164.1</v>
      </c>
      <c r="G71" s="9">
        <f>F71/F93*100</f>
        <v>33.475493011422913</v>
      </c>
      <c r="H71" s="9">
        <f t="shared" si="8"/>
        <v>8.1015643702806841</v>
      </c>
      <c r="I71" s="10">
        <f t="shared" si="9"/>
        <v>82.926684544981427</v>
      </c>
    </row>
    <row r="72" spans="1:9" ht="26.25" customHeight="1" x14ac:dyDescent="0.3">
      <c r="A72" s="3" t="s">
        <v>56</v>
      </c>
      <c r="B72" s="28">
        <v>27484.1</v>
      </c>
      <c r="C72" s="9">
        <f>B72/B93*100</f>
        <v>4.6833852893433425</v>
      </c>
      <c r="D72" s="41">
        <v>51229.3</v>
      </c>
      <c r="E72" s="9">
        <f>D72/D93*100</f>
        <v>5.4605649198411594</v>
      </c>
      <c r="F72" s="45">
        <v>32955.599999999999</v>
      </c>
      <c r="G72" s="9">
        <f>F72/F93*100</f>
        <v>4.409925155077203</v>
      </c>
      <c r="H72" s="9">
        <f t="shared" si="8"/>
        <v>19.907874007153239</v>
      </c>
      <c r="I72" s="10">
        <f t="shared" si="9"/>
        <v>64.329592635464465</v>
      </c>
    </row>
    <row r="73" spans="1:9" ht="36.75" customHeight="1" x14ac:dyDescent="0.3">
      <c r="A73" s="3" t="s">
        <v>57</v>
      </c>
      <c r="B73" s="28">
        <v>25.4</v>
      </c>
      <c r="C73" s="9">
        <f>B73/B93*100</f>
        <v>4.3282474721501119E-3</v>
      </c>
      <c r="D73" s="41">
        <v>70</v>
      </c>
      <c r="E73" s="9">
        <f>D73/D93*100</f>
        <v>7.4613462293820357E-3</v>
      </c>
      <c r="F73" s="45">
        <v>31.3</v>
      </c>
      <c r="G73" s="9">
        <f>F73/F93*100</f>
        <v>4.1883824707763312E-3</v>
      </c>
      <c r="H73" s="9">
        <f t="shared" si="8"/>
        <v>23.228346456692918</v>
      </c>
      <c r="I73" s="10">
        <f t="shared" si="9"/>
        <v>44.714285714285715</v>
      </c>
    </row>
    <row r="74" spans="1:9" ht="15" customHeight="1" x14ac:dyDescent="0.3">
      <c r="A74" s="3" t="s">
        <v>58</v>
      </c>
      <c r="B74" s="28">
        <v>190.6</v>
      </c>
      <c r="C74" s="9">
        <f>B74/B93*100</f>
        <v>3.2478896385504386E-2</v>
      </c>
      <c r="D74" s="41">
        <v>429.4</v>
      </c>
      <c r="E74" s="9">
        <f>D74/D93*100</f>
        <v>4.5770029584237801E-2</v>
      </c>
      <c r="F74" s="45">
        <v>342</v>
      </c>
      <c r="G74" s="9">
        <f>F74/F93*100</f>
        <v>4.5764434664712625E-2</v>
      </c>
      <c r="H74" s="9">
        <f t="shared" si="8"/>
        <v>79.433368310598098</v>
      </c>
      <c r="I74" s="10">
        <f t="shared" si="9"/>
        <v>79.646017699115049</v>
      </c>
    </row>
    <row r="75" spans="1:9" ht="26.25" customHeight="1" x14ac:dyDescent="0.3">
      <c r="A75" s="3" t="s">
        <v>59</v>
      </c>
      <c r="B75" s="28">
        <v>1200</v>
      </c>
      <c r="C75" s="9">
        <f>B75/B93*100</f>
        <v>0.20448413254252501</v>
      </c>
      <c r="D75" s="41">
        <v>2031.7</v>
      </c>
      <c r="E75" s="9">
        <f>D75/D93*100</f>
        <v>0.21656024477479263</v>
      </c>
      <c r="F75" s="45">
        <v>1966.9</v>
      </c>
      <c r="G75" s="9">
        <f>F75/F93*100</f>
        <v>0.26319902497667624</v>
      </c>
      <c r="H75" s="9">
        <f t="shared" si="8"/>
        <v>63.908333333333331</v>
      </c>
      <c r="I75" s="10">
        <f t="shared" si="9"/>
        <v>96.810552739085495</v>
      </c>
    </row>
    <row r="76" spans="1:9" ht="26.25" customHeight="1" x14ac:dyDescent="0.3">
      <c r="A76" s="3" t="s">
        <v>60</v>
      </c>
      <c r="B76" s="17">
        <f>B77</f>
        <v>42908.3</v>
      </c>
      <c r="C76" s="9">
        <f>B76/B93*100</f>
        <v>7.3117220869786879</v>
      </c>
      <c r="D76" s="17">
        <f>D77</f>
        <v>51922.6</v>
      </c>
      <c r="E76" s="9">
        <f>D76/D93*100</f>
        <v>5.5344642247101667</v>
      </c>
      <c r="F76" s="17">
        <f>F77</f>
        <v>42939.1</v>
      </c>
      <c r="G76" s="9">
        <f>F76/F93*100</f>
        <v>5.7458585862911162</v>
      </c>
      <c r="H76" s="9">
        <f t="shared" si="8"/>
        <v>7.1780984098637646E-2</v>
      </c>
      <c r="I76" s="10">
        <f t="shared" si="9"/>
        <v>82.698285524992968</v>
      </c>
    </row>
    <row r="77" spans="1:9" ht="15" customHeight="1" x14ac:dyDescent="0.3">
      <c r="A77" s="3" t="s">
        <v>61</v>
      </c>
      <c r="B77" s="29">
        <v>42908.3</v>
      </c>
      <c r="C77" s="9">
        <f>B77/B93*100</f>
        <v>7.3117220869786879</v>
      </c>
      <c r="D77" s="17">
        <v>51922.6</v>
      </c>
      <c r="E77" s="9">
        <f>D77/D93*100</f>
        <v>5.5344642247101667</v>
      </c>
      <c r="F77" s="17">
        <v>42939.1</v>
      </c>
      <c r="G77" s="9">
        <f>F77/F93*100</f>
        <v>5.7458585862911162</v>
      </c>
      <c r="H77" s="9">
        <f t="shared" si="8"/>
        <v>7.1780984098637646E-2</v>
      </c>
      <c r="I77" s="10">
        <f t="shared" si="9"/>
        <v>82.698285524992968</v>
      </c>
    </row>
    <row r="78" spans="1:9" ht="15" customHeight="1" x14ac:dyDescent="0.3">
      <c r="A78" s="3" t="s">
        <v>62</v>
      </c>
      <c r="B78" s="17">
        <f>SUM(B79:B82)</f>
        <v>19736.900000000001</v>
      </c>
      <c r="C78" s="9">
        <f>B78/B93*100</f>
        <v>3.3632357296488018</v>
      </c>
      <c r="D78" s="17">
        <f>SUM(D79:D82)</f>
        <v>28206.300000000003</v>
      </c>
      <c r="E78" s="9">
        <f>D78/D93*100</f>
        <v>3.0065281449974077</v>
      </c>
      <c r="F78" s="17">
        <f>SUM(F79:F82)</f>
        <v>23768.600000000002</v>
      </c>
      <c r="G78" s="9">
        <f>F78/F93*100</f>
        <v>3.1805746835429494</v>
      </c>
      <c r="H78" s="9">
        <f t="shared" si="8"/>
        <v>20.427220080154427</v>
      </c>
      <c r="I78" s="10">
        <f t="shared" si="9"/>
        <v>84.266989998688231</v>
      </c>
    </row>
    <row r="79" spans="1:9" ht="15" customHeight="1" x14ac:dyDescent="0.3">
      <c r="A79" s="3" t="s">
        <v>63</v>
      </c>
      <c r="B79" s="30">
        <v>3872.6</v>
      </c>
      <c r="C79" s="9">
        <f>B79/B93*100</f>
        <v>0.6599043764034852</v>
      </c>
      <c r="D79" s="17">
        <v>4304.1000000000004</v>
      </c>
      <c r="E79" s="9">
        <f>D79/D93*100</f>
        <v>0.45877686151261748</v>
      </c>
      <c r="F79" s="17">
        <v>3861.9</v>
      </c>
      <c r="G79" s="9">
        <f>F79/F93*100</f>
        <v>0.5167768135428471</v>
      </c>
      <c r="H79" s="9">
        <f t="shared" si="8"/>
        <v>-0.27630016009915437</v>
      </c>
      <c r="I79" s="10">
        <f t="shared" si="9"/>
        <v>89.726075137659436</v>
      </c>
    </row>
    <row r="80" spans="1:9" ht="26.25" customHeight="1" x14ac:dyDescent="0.3">
      <c r="A80" s="3" t="s">
        <v>64</v>
      </c>
      <c r="B80" s="30">
        <v>6782.6</v>
      </c>
      <c r="C80" s="9">
        <f>B80/B93*100</f>
        <v>1.1557783978191083</v>
      </c>
      <c r="D80" s="17">
        <v>13144.7</v>
      </c>
      <c r="E80" s="9">
        <f>D80/D93*100</f>
        <v>1.4011022540194009</v>
      </c>
      <c r="F80" s="46">
        <v>10885.8</v>
      </c>
      <c r="G80" s="9">
        <f>F80/F93*100</f>
        <v>1.456673926529616</v>
      </c>
      <c r="H80" s="9">
        <f t="shared" si="8"/>
        <v>60.495974994839713</v>
      </c>
      <c r="I80" s="10">
        <f t="shared" si="9"/>
        <v>82.815127009364986</v>
      </c>
    </row>
    <row r="81" spans="1:10" ht="15" customHeight="1" x14ac:dyDescent="0.3">
      <c r="A81" s="3" t="s">
        <v>65</v>
      </c>
      <c r="B81" s="30">
        <v>8123.8</v>
      </c>
      <c r="C81" s="9">
        <f>B81/B93*100</f>
        <v>1.3843234966241371</v>
      </c>
      <c r="D81" s="17">
        <v>9373.5</v>
      </c>
      <c r="E81" s="9">
        <f>D81/D93*100</f>
        <v>0.99912755544446452</v>
      </c>
      <c r="F81" s="46">
        <v>8917.2000000000007</v>
      </c>
      <c r="G81" s="9">
        <f>F81/F93*100</f>
        <v>1.1932474175209808</v>
      </c>
      <c r="H81" s="9">
        <f t="shared" si="8"/>
        <v>9.7663654939806719</v>
      </c>
      <c r="I81" s="10">
        <f t="shared" si="9"/>
        <v>95.132021123379758</v>
      </c>
    </row>
    <row r="82" spans="1:10" ht="26.25" customHeight="1" x14ac:dyDescent="0.3">
      <c r="A82" s="3" t="s">
        <v>66</v>
      </c>
      <c r="B82" s="30">
        <v>957.9</v>
      </c>
      <c r="C82" s="9">
        <f>B82/B93*100</f>
        <v>0.16322945880207057</v>
      </c>
      <c r="D82" s="17">
        <v>1384</v>
      </c>
      <c r="E82" s="9">
        <f>D82/D93*100</f>
        <v>0.14752147402092483</v>
      </c>
      <c r="F82" s="46">
        <v>103.7</v>
      </c>
      <c r="G82" s="9">
        <f>F82/F93*100</f>
        <v>1.3876525949504968E-2</v>
      </c>
      <c r="H82" s="9">
        <f t="shared" si="8"/>
        <v>-89.17423530639941</v>
      </c>
      <c r="I82" s="10">
        <f t="shared" si="9"/>
        <v>7.4927745664739893</v>
      </c>
    </row>
    <row r="83" spans="1:10" ht="26.25" customHeight="1" x14ac:dyDescent="0.3">
      <c r="A83" s="3" t="s">
        <v>67</v>
      </c>
      <c r="B83" s="17">
        <f>SUM(B84:B85)</f>
        <v>7392.4000000000005</v>
      </c>
      <c r="C83" s="9">
        <f>B83/B93*100</f>
        <v>1.2596904178394681</v>
      </c>
      <c r="D83" s="17">
        <f>SUM(D84:D85)</f>
        <v>11584.3</v>
      </c>
      <c r="E83" s="9">
        <f>D83/D93*100</f>
        <v>1.2347781875004331</v>
      </c>
      <c r="F83" s="17">
        <f>SUM(F84:F85)</f>
        <v>9426.9</v>
      </c>
      <c r="G83" s="9">
        <f>F83/F93*100</f>
        <v>1.2614524828677762</v>
      </c>
      <c r="H83" s="9">
        <f t="shared" si="8"/>
        <v>27.521508576375723</v>
      </c>
      <c r="I83" s="10">
        <f t="shared" si="9"/>
        <v>81.376518218623488</v>
      </c>
    </row>
    <row r="84" spans="1:10" ht="15" customHeight="1" x14ac:dyDescent="0.3">
      <c r="A84" s="3" t="s">
        <v>68</v>
      </c>
      <c r="B84" s="31">
        <v>426.3</v>
      </c>
      <c r="C84" s="9">
        <f>B84/B93*100</f>
        <v>7.2642988085731997E-2</v>
      </c>
      <c r="D84" s="17">
        <v>875.5</v>
      </c>
      <c r="E84" s="9">
        <f>D84/D93*100</f>
        <v>9.3320123197485325E-2</v>
      </c>
      <c r="F84" s="17">
        <v>444.5</v>
      </c>
      <c r="G84" s="9">
        <f>F84/F93*100</f>
        <v>5.9480383650481763E-2</v>
      </c>
      <c r="H84" s="9">
        <f t="shared" si="8"/>
        <v>4.2692939244663393</v>
      </c>
      <c r="I84" s="10">
        <f t="shared" si="9"/>
        <v>50.770988006853223</v>
      </c>
    </row>
    <row r="85" spans="1:10" ht="15" customHeight="1" x14ac:dyDescent="0.3">
      <c r="A85" s="3" t="s">
        <v>69</v>
      </c>
      <c r="B85" s="31">
        <v>6966.1</v>
      </c>
      <c r="C85" s="9">
        <f>B85/B93*100</f>
        <v>1.1870474297537361</v>
      </c>
      <c r="D85" s="42">
        <v>10708.8</v>
      </c>
      <c r="E85" s="9">
        <f>D85/D93*100</f>
        <v>1.1414580643029477</v>
      </c>
      <c r="F85" s="47">
        <v>8982.4</v>
      </c>
      <c r="G85" s="9">
        <f>F85/F93*100</f>
        <v>1.2019720992172944</v>
      </c>
      <c r="H85" s="9">
        <f t="shared" si="8"/>
        <v>28.944459597192093</v>
      </c>
      <c r="I85" s="10">
        <f t="shared" si="9"/>
        <v>83.878679217092483</v>
      </c>
    </row>
    <row r="86" spans="1:10" ht="26.25" customHeight="1" x14ac:dyDescent="0.3">
      <c r="A86" s="3" t="s">
        <v>70</v>
      </c>
      <c r="B86" s="17">
        <f>B87</f>
        <v>1053.8</v>
      </c>
      <c r="C86" s="9">
        <f>B86/B93*100</f>
        <v>0.17957114906109403</v>
      </c>
      <c r="D86" s="17">
        <f>D87</f>
        <v>1420.5</v>
      </c>
      <c r="E86" s="9">
        <f>D86/D93*100</f>
        <v>0.15141203312624546</v>
      </c>
      <c r="F86" s="17">
        <f>F87</f>
        <v>1220.3</v>
      </c>
      <c r="G86" s="9">
        <f>F86/F93*100</f>
        <v>0.16329339070569829</v>
      </c>
      <c r="H86" s="9">
        <f t="shared" si="8"/>
        <v>15.799962042133231</v>
      </c>
      <c r="I86" s="10">
        <f t="shared" si="9"/>
        <v>85.906370996128118</v>
      </c>
    </row>
    <row r="87" spans="1:10" ht="26.25" customHeight="1" x14ac:dyDescent="0.3">
      <c r="A87" s="3" t="s">
        <v>71</v>
      </c>
      <c r="B87" s="32">
        <v>1053.8</v>
      </c>
      <c r="C87" s="9">
        <f>B87/B93*100</f>
        <v>0.17957114906109403</v>
      </c>
      <c r="D87" s="43">
        <v>1420.5</v>
      </c>
      <c r="E87" s="9">
        <f>D87/D93*100</f>
        <v>0.15141203312624546</v>
      </c>
      <c r="F87" s="48">
        <v>1220.3</v>
      </c>
      <c r="G87" s="9">
        <f>F87/F93*100</f>
        <v>0.16329339070569829</v>
      </c>
      <c r="H87" s="9">
        <f t="shared" si="8"/>
        <v>15.799962042133231</v>
      </c>
      <c r="I87" s="10">
        <f t="shared" si="9"/>
        <v>85.906370996128118</v>
      </c>
    </row>
    <row r="88" spans="1:10" ht="39" customHeight="1" x14ac:dyDescent="0.3">
      <c r="A88" s="3" t="s">
        <v>72</v>
      </c>
      <c r="B88" s="17">
        <f>B89</f>
        <v>44.8</v>
      </c>
      <c r="C88" s="9">
        <f>B88/B93*100</f>
        <v>7.634074281587599E-3</v>
      </c>
      <c r="D88" s="17">
        <f>D89</f>
        <v>270</v>
      </c>
      <c r="E88" s="9">
        <f>D88/D93*100</f>
        <v>2.8779478313330713E-2</v>
      </c>
      <c r="F88" s="17">
        <f>F89</f>
        <v>40.6</v>
      </c>
      <c r="G88" s="9">
        <f>F88/F93*100</f>
        <v>5.4328539397290434E-3</v>
      </c>
      <c r="H88" s="9">
        <f t="shared" si="8"/>
        <v>-9.3749999999999858</v>
      </c>
      <c r="I88" s="10">
        <f t="shared" si="9"/>
        <v>15.037037037037038</v>
      </c>
    </row>
    <row r="89" spans="1:10" ht="39" customHeight="1" x14ac:dyDescent="0.3">
      <c r="A89" s="3" t="s">
        <v>73</v>
      </c>
      <c r="B89" s="17">
        <v>44.8</v>
      </c>
      <c r="C89" s="9">
        <f>B89/B93*100</f>
        <v>7.634074281587599E-3</v>
      </c>
      <c r="D89" s="17">
        <v>270</v>
      </c>
      <c r="E89" s="9">
        <f>D89/D93*100</f>
        <v>2.8779478313330713E-2</v>
      </c>
      <c r="F89" s="17">
        <v>40.6</v>
      </c>
      <c r="G89" s="9">
        <f>F89/F93*100</f>
        <v>5.4328539397290434E-3</v>
      </c>
      <c r="H89" s="9">
        <f t="shared" si="8"/>
        <v>-9.3749999999999858</v>
      </c>
      <c r="I89" s="10">
        <f t="shared" si="9"/>
        <v>15.037037037037038</v>
      </c>
    </row>
    <row r="90" spans="1:10" ht="90" customHeight="1" x14ac:dyDescent="0.3">
      <c r="A90" s="3" t="s">
        <v>74</v>
      </c>
      <c r="B90" s="17">
        <f>SUM(B91:B92)</f>
        <v>0</v>
      </c>
      <c r="C90" s="9">
        <f>B90/B93*100</f>
        <v>0</v>
      </c>
      <c r="D90" s="17">
        <f>SUM(D91:D92)</f>
        <v>1522.2</v>
      </c>
      <c r="E90" s="9">
        <f>D90/D93*100</f>
        <v>0.16225230329093338</v>
      </c>
      <c r="F90" s="17">
        <f>SUM(F91:F92)</f>
        <v>0</v>
      </c>
      <c r="G90" s="9">
        <f>F90/F93*100</f>
        <v>0</v>
      </c>
      <c r="H90" s="9" t="e">
        <f t="shared" si="8"/>
        <v>#DIV/0!</v>
      </c>
      <c r="I90" s="10">
        <f t="shared" si="9"/>
        <v>0</v>
      </c>
    </row>
    <row r="91" spans="1:10" ht="70.5" customHeight="1" x14ac:dyDescent="0.3">
      <c r="A91" s="3" t="s">
        <v>75</v>
      </c>
      <c r="B91" s="17">
        <v>0</v>
      </c>
      <c r="C91" s="9"/>
      <c r="D91" s="17">
        <v>0</v>
      </c>
      <c r="E91" s="9"/>
      <c r="F91" s="17">
        <v>0</v>
      </c>
      <c r="G91" s="9"/>
      <c r="H91" s="9"/>
      <c r="I91" s="10"/>
    </row>
    <row r="92" spans="1:10" ht="26.25" customHeight="1" x14ac:dyDescent="0.3">
      <c r="A92" s="3" t="s">
        <v>76</v>
      </c>
      <c r="B92" s="17">
        <v>0</v>
      </c>
      <c r="C92" s="9">
        <f>B92/B93*100</f>
        <v>0</v>
      </c>
      <c r="D92" s="17">
        <v>1522.2</v>
      </c>
      <c r="E92" s="9">
        <f t="shared" ref="E92:G92" si="10">D92/D93*100</f>
        <v>0.16225230329093338</v>
      </c>
      <c r="F92" s="17">
        <v>0</v>
      </c>
      <c r="G92" s="9">
        <f t="shared" si="10"/>
        <v>0</v>
      </c>
      <c r="H92" s="9" t="e">
        <f t="shared" si="8"/>
        <v>#DIV/0!</v>
      </c>
      <c r="I92" s="10">
        <f t="shared" si="9"/>
        <v>0</v>
      </c>
    </row>
    <row r="93" spans="1:10" s="14" customFormat="1" ht="15" customHeight="1" x14ac:dyDescent="0.3">
      <c r="A93" s="12" t="s">
        <v>77</v>
      </c>
      <c r="B93" s="16">
        <f>B45+B54+B56+B60+B65+B69+B76+B78+B83+B86+B88+B90</f>
        <v>586842.60000000009</v>
      </c>
      <c r="C93" s="13">
        <f>C45+C54+C56+C60+C65+C69+C76+C78+C83+C86+C88+C90</f>
        <v>99.999999999999972</v>
      </c>
      <c r="D93" s="16">
        <f>D45+D54+D56+D60+D65+D69+D76+D78+D83+D86+D88+D90</f>
        <v>938168.49999999988</v>
      </c>
      <c r="E93" s="13"/>
      <c r="F93" s="16">
        <f>F45+F54+F56+F60+F65+F69+F76+F78+F83+F86+F88+F90</f>
        <v>747305.2</v>
      </c>
      <c r="G93" s="13"/>
      <c r="H93" s="9">
        <f t="shared" si="8"/>
        <v>27.343379638765114</v>
      </c>
      <c r="I93" s="10">
        <f t="shared" si="9"/>
        <v>79.655754803108408</v>
      </c>
    </row>
    <row r="94" spans="1:10" ht="115.5" customHeight="1" x14ac:dyDescent="0.3">
      <c r="A94" s="3" t="s">
        <v>78</v>
      </c>
      <c r="B94" s="33">
        <v>201200.6</v>
      </c>
      <c r="C94" s="9">
        <f>B94/B93*100</f>
        <v>34.285275131696295</v>
      </c>
      <c r="D94" s="17">
        <v>222507.9</v>
      </c>
      <c r="E94" s="9">
        <f t="shared" ref="E94:G94" si="11">D94/D93*100</f>
        <v>23.717264009610219</v>
      </c>
      <c r="F94" s="17">
        <v>159677.70000000001</v>
      </c>
      <c r="G94" s="9">
        <f t="shared" si="11"/>
        <v>21.367133535267786</v>
      </c>
      <c r="H94" s="9">
        <f t="shared" si="8"/>
        <v>-20.637562711045589</v>
      </c>
      <c r="I94" s="10">
        <f t="shared" si="9"/>
        <v>71.762710447584112</v>
      </c>
      <c r="J94" s="18"/>
    </row>
    <row r="95" spans="1:10" ht="51.75" customHeight="1" x14ac:dyDescent="0.3">
      <c r="A95" s="3" t="s">
        <v>79</v>
      </c>
      <c r="B95" s="33">
        <v>80250.899999999994</v>
      </c>
      <c r="C95" s="9">
        <f>B95/B93*100</f>
        <v>13.675029726880766</v>
      </c>
      <c r="D95" s="17">
        <v>148264.9</v>
      </c>
      <c r="E95" s="9">
        <f t="shared" ref="E95:G95" si="12">D95/D93*100</f>
        <v>15.803653608067208</v>
      </c>
      <c r="F95" s="17">
        <v>63545.1</v>
      </c>
      <c r="G95" s="9">
        <f t="shared" si="12"/>
        <v>8.5032326819082744</v>
      </c>
      <c r="H95" s="9">
        <f t="shared" si="8"/>
        <v>-20.816962800417187</v>
      </c>
      <c r="I95" s="10">
        <f t="shared" si="9"/>
        <v>42.859166262547646</v>
      </c>
    </row>
    <row r="96" spans="1:10" ht="26.25" customHeight="1" x14ac:dyDescent="0.3">
      <c r="A96" s="3" t="s">
        <v>80</v>
      </c>
      <c r="B96" s="33">
        <v>7893.9</v>
      </c>
      <c r="C96" s="9">
        <f>B96/B93*100</f>
        <v>1.345147744897865</v>
      </c>
      <c r="D96" s="17">
        <v>12519</v>
      </c>
      <c r="E96" s="9">
        <f t="shared" ref="E96:G96" si="13">D96/D93*100</f>
        <v>1.3344084777947673</v>
      </c>
      <c r="F96" s="17">
        <v>10090.5</v>
      </c>
      <c r="G96" s="9">
        <f t="shared" si="13"/>
        <v>1.3502515438136922</v>
      </c>
      <c r="H96" s="9">
        <f t="shared" si="8"/>
        <v>27.826549614259122</v>
      </c>
      <c r="I96" s="10">
        <f t="shared" si="9"/>
        <v>80.601485741672661</v>
      </c>
    </row>
    <row r="97" spans="1:10" ht="51.75" customHeight="1" x14ac:dyDescent="0.3">
      <c r="A97" s="3" t="s">
        <v>81</v>
      </c>
      <c r="B97" s="33">
        <v>14855.4</v>
      </c>
      <c r="C97" s="9">
        <f>B97/B93*100</f>
        <v>2.5314113188101879</v>
      </c>
      <c r="D97" s="17">
        <v>59521.9</v>
      </c>
      <c r="E97" s="9">
        <f t="shared" ref="E97:G97" si="14">D97/D93*100</f>
        <v>6.3444786304379237</v>
      </c>
      <c r="F97" s="17">
        <v>13699.25</v>
      </c>
      <c r="G97" s="9">
        <f t="shared" si="14"/>
        <v>1.8331533087151006</v>
      </c>
      <c r="H97" s="9">
        <f t="shared" si="8"/>
        <v>-7.7826918157706899</v>
      </c>
      <c r="I97" s="10">
        <f t="shared" si="9"/>
        <v>23.015478336545037</v>
      </c>
    </row>
    <row r="98" spans="1:10" ht="15" customHeight="1" x14ac:dyDescent="0.3">
      <c r="A98" s="3" t="s">
        <v>82</v>
      </c>
      <c r="B98" s="33">
        <v>0</v>
      </c>
      <c r="C98" s="9">
        <f>B98/B93*100</f>
        <v>0</v>
      </c>
      <c r="D98" s="17">
        <v>1050.2</v>
      </c>
      <c r="E98" s="9">
        <f t="shared" ref="E98:G98" si="15">D98/D93*100</f>
        <v>0.11194151157281451</v>
      </c>
      <c r="F98" s="17">
        <v>0</v>
      </c>
      <c r="G98" s="9">
        <f t="shared" si="15"/>
        <v>0</v>
      </c>
      <c r="H98" s="9" t="e">
        <f t="shared" si="8"/>
        <v>#DIV/0!</v>
      </c>
      <c r="I98" s="10">
        <f t="shared" si="9"/>
        <v>0</v>
      </c>
      <c r="J98" s="18"/>
    </row>
    <row r="99" spans="1:10" ht="51.75" customHeight="1" x14ac:dyDescent="0.3">
      <c r="A99" s="3" t="s">
        <v>83</v>
      </c>
      <c r="B99" s="33">
        <v>279351.7</v>
      </c>
      <c r="C99" s="9">
        <f>B99/B93*100</f>
        <v>47.602491707316403</v>
      </c>
      <c r="D99" s="17">
        <v>398464.8</v>
      </c>
      <c r="E99" s="9">
        <f t="shared" ref="E99:G99" si="16">D99/D93*100</f>
        <v>42.472626186020953</v>
      </c>
      <c r="F99" s="17">
        <v>265089.40000000002</v>
      </c>
      <c r="G99" s="9">
        <f t="shared" si="16"/>
        <v>35.472709142128281</v>
      </c>
      <c r="H99" s="9">
        <f t="shared" si="8"/>
        <v>-5.1054996264565347</v>
      </c>
      <c r="I99" s="10">
        <f t="shared" si="9"/>
        <v>66.527683248307014</v>
      </c>
    </row>
    <row r="100" spans="1:10" ht="42" customHeight="1" x14ac:dyDescent="0.3">
      <c r="A100" s="3" t="s">
        <v>84</v>
      </c>
      <c r="B100" s="33">
        <v>44.8</v>
      </c>
      <c r="C100" s="9">
        <f>B100/B93*100</f>
        <v>7.634074281587599E-3</v>
      </c>
      <c r="D100" s="17">
        <v>270</v>
      </c>
      <c r="E100" s="9">
        <f t="shared" ref="E100:G100" si="17">D100/D93*100</f>
        <v>2.8779478313330713E-2</v>
      </c>
      <c r="F100" s="17">
        <v>40.6</v>
      </c>
      <c r="G100" s="9">
        <f t="shared" si="17"/>
        <v>5.4328539397290434E-3</v>
      </c>
      <c r="H100" s="9">
        <f t="shared" si="8"/>
        <v>-9.3749999999999858</v>
      </c>
      <c r="I100" s="10">
        <f t="shared" si="9"/>
        <v>15.037037037037038</v>
      </c>
    </row>
    <row r="101" spans="1:10" ht="15" customHeight="1" x14ac:dyDescent="0.3">
      <c r="A101" s="3" t="s">
        <v>85</v>
      </c>
      <c r="B101" s="17">
        <f>SUM(B102:B106)</f>
        <v>3245.3</v>
      </c>
      <c r="C101" s="9">
        <f>B101/B93*100</f>
        <v>0.55301029611688035</v>
      </c>
      <c r="D101" s="17">
        <f>SUM(D102:D106)</f>
        <v>131409</v>
      </c>
      <c r="E101" s="9">
        <f t="shared" ref="E101:G101" si="18">D101/D93*100</f>
        <v>14.006972095098059</v>
      </c>
      <c r="F101" s="17">
        <f>SUM(F102:F106)</f>
        <v>17137.3</v>
      </c>
      <c r="G101" s="9">
        <f t="shared" si="18"/>
        <v>2.2932130005250868</v>
      </c>
      <c r="H101" s="9">
        <f t="shared" si="8"/>
        <v>428.06520198440819</v>
      </c>
      <c r="I101" s="10">
        <f t="shared" si="9"/>
        <v>13.041192003591838</v>
      </c>
    </row>
    <row r="102" spans="1:10" ht="77.25" customHeight="1" x14ac:dyDescent="0.3">
      <c r="A102" s="3" t="s">
        <v>86</v>
      </c>
      <c r="B102" s="37">
        <v>1000</v>
      </c>
      <c r="C102" s="9">
        <f>B102/B93*100</f>
        <v>0.17040344378543751</v>
      </c>
      <c r="D102" s="17">
        <v>1574.2</v>
      </c>
      <c r="E102" s="9">
        <f t="shared" ref="E102:G102" si="19">D102/D93*100</f>
        <v>0.16779501763276003</v>
      </c>
      <c r="F102" s="17">
        <v>1574.2</v>
      </c>
      <c r="G102" s="9">
        <f t="shared" si="19"/>
        <v>0.21065021359412461</v>
      </c>
      <c r="H102" s="9">
        <f t="shared" si="8"/>
        <v>57.420000000000016</v>
      </c>
      <c r="I102" s="10">
        <f t="shared" si="9"/>
        <v>100</v>
      </c>
    </row>
    <row r="103" spans="1:10" ht="15" customHeight="1" x14ac:dyDescent="0.3">
      <c r="A103" s="3" t="s">
        <v>87</v>
      </c>
      <c r="B103" s="37">
        <v>1722.9</v>
      </c>
      <c r="C103" s="9">
        <f>B103/B93*100</f>
        <v>0.29358809329793029</v>
      </c>
      <c r="D103" s="17">
        <v>262.60000000000002</v>
      </c>
      <c r="E103" s="9">
        <f>D103/D93*100</f>
        <v>2.7990707426224611E-2</v>
      </c>
      <c r="F103" s="17">
        <v>254.6</v>
      </c>
      <c r="G103" s="9">
        <f>F103/F93*100</f>
        <v>3.4069079139286064E-2</v>
      </c>
      <c r="H103" s="9">
        <f t="shared" si="8"/>
        <v>-85.222589819490395</v>
      </c>
      <c r="I103" s="10">
        <f t="shared" si="9"/>
        <v>96.953541507996945</v>
      </c>
    </row>
    <row r="104" spans="1:10" ht="26.25" customHeight="1" x14ac:dyDescent="0.3">
      <c r="A104" s="3" t="s">
        <v>88</v>
      </c>
      <c r="B104" s="37">
        <v>522.4</v>
      </c>
      <c r="C104" s="9">
        <f>B104/B93*100</f>
        <v>8.9018759033512543E-2</v>
      </c>
      <c r="D104" s="17">
        <v>113046.5</v>
      </c>
      <c r="E104" s="9">
        <f>D104/D93*100</f>
        <v>12.04970109314052</v>
      </c>
      <c r="F104" s="17">
        <v>14492.7</v>
      </c>
      <c r="G104" s="9">
        <f>F104/F93*100</f>
        <v>1.9393281352785987</v>
      </c>
      <c r="H104" s="9">
        <f t="shared" si="8"/>
        <v>2674.2534456355288</v>
      </c>
      <c r="I104" s="10">
        <f t="shared" si="9"/>
        <v>12.820122692874172</v>
      </c>
    </row>
    <row r="105" spans="1:10" ht="15" customHeight="1" x14ac:dyDescent="0.3">
      <c r="A105" s="3" t="s">
        <v>89</v>
      </c>
      <c r="B105" s="37">
        <v>0</v>
      </c>
      <c r="C105" s="9">
        <f>B105/B93*100</f>
        <v>0</v>
      </c>
      <c r="D105" s="17">
        <v>15709.9</v>
      </c>
      <c r="E105" s="9">
        <f>D105/D93*100</f>
        <v>1.6745286161281263</v>
      </c>
      <c r="F105" s="17">
        <v>0</v>
      </c>
      <c r="G105" s="9">
        <f>F105/F93*100</f>
        <v>0</v>
      </c>
      <c r="H105" s="9" t="e">
        <f t="shared" si="8"/>
        <v>#DIV/0!</v>
      </c>
      <c r="I105" s="10">
        <f t="shared" si="9"/>
        <v>0</v>
      </c>
    </row>
    <row r="106" spans="1:10" ht="15" customHeight="1" x14ac:dyDescent="0.3">
      <c r="A106" s="3" t="s">
        <v>90</v>
      </c>
      <c r="B106" s="37">
        <v>0</v>
      </c>
      <c r="C106" s="9">
        <f>B106/B93*100</f>
        <v>0</v>
      </c>
      <c r="D106" s="17">
        <v>815.8</v>
      </c>
      <c r="E106" s="9">
        <f>D106/D93*100</f>
        <v>8.695666077042663E-2</v>
      </c>
      <c r="F106" s="17">
        <v>815.8</v>
      </c>
      <c r="G106" s="9">
        <f>F106/F93*100</f>
        <v>0.10916557251307765</v>
      </c>
      <c r="H106" s="9" t="e">
        <f t="shared" si="8"/>
        <v>#DIV/0!</v>
      </c>
      <c r="I106" s="10">
        <f t="shared" si="9"/>
        <v>100</v>
      </c>
    </row>
    <row r="107" spans="1:10" ht="26.25" customHeight="1" x14ac:dyDescent="0.3">
      <c r="A107" s="3" t="s">
        <v>91</v>
      </c>
      <c r="B107" s="17">
        <f>B44-B93</f>
        <v>24712.399999999907</v>
      </c>
      <c r="C107" s="9"/>
      <c r="D107" s="17">
        <f>D44-D93</f>
        <v>-22540.199999999837</v>
      </c>
      <c r="E107" s="9"/>
      <c r="F107" s="17">
        <f>F44-F93</f>
        <v>54011.800000000047</v>
      </c>
      <c r="G107" s="9"/>
      <c r="H107" s="9"/>
      <c r="I107" s="9"/>
    </row>
    <row r="108" spans="1:10" x14ac:dyDescent="0.3">
      <c r="A108" s="53" t="s">
        <v>92</v>
      </c>
      <c r="B108" s="54"/>
      <c r="C108" s="54"/>
      <c r="D108" s="54"/>
      <c r="E108" s="54"/>
      <c r="F108" s="54"/>
      <c r="G108" s="54"/>
      <c r="H108" s="54"/>
      <c r="I108" s="55"/>
    </row>
    <row r="109" spans="1:10" ht="64.5" customHeight="1" x14ac:dyDescent="0.3">
      <c r="A109" s="3" t="s">
        <v>93</v>
      </c>
      <c r="B109" s="8"/>
      <c r="C109" s="8"/>
      <c r="D109" s="8"/>
      <c r="E109" s="8"/>
      <c r="F109" s="8"/>
      <c r="G109" s="8"/>
      <c r="H109" s="8"/>
      <c r="I109" s="8"/>
    </row>
    <row r="110" spans="1:10" ht="39" customHeight="1" x14ac:dyDescent="0.3">
      <c r="A110" s="3" t="s">
        <v>94</v>
      </c>
      <c r="B110" s="21"/>
      <c r="C110" s="8"/>
      <c r="D110" s="8"/>
      <c r="E110" s="8"/>
      <c r="F110" s="8"/>
      <c r="G110" s="8"/>
      <c r="H110" s="8"/>
      <c r="I110" s="8"/>
    </row>
    <row r="111" spans="1:10" ht="39" customHeight="1" x14ac:dyDescent="0.3">
      <c r="A111" s="3" t="s">
        <v>95</v>
      </c>
      <c r="B111" s="21"/>
      <c r="C111" s="8"/>
      <c r="D111" s="8">
        <v>26078</v>
      </c>
      <c r="E111" s="8"/>
      <c r="F111" s="8">
        <v>19580.2</v>
      </c>
      <c r="G111" s="8"/>
      <c r="H111" s="8"/>
      <c r="I111" s="8"/>
    </row>
    <row r="112" spans="1:10" ht="39" customHeight="1" x14ac:dyDescent="0.3">
      <c r="A112" s="3" t="s">
        <v>96</v>
      </c>
      <c r="B112" s="21"/>
      <c r="C112" s="8"/>
      <c r="D112" s="8"/>
      <c r="E112" s="8"/>
      <c r="F112" s="8"/>
      <c r="G112" s="8"/>
      <c r="H112" s="8"/>
      <c r="I112" s="8"/>
    </row>
    <row r="113" spans="1:9" ht="51.75" customHeight="1" x14ac:dyDescent="0.3">
      <c r="A113" s="3" t="s">
        <v>97</v>
      </c>
      <c r="B113" s="21"/>
      <c r="C113" s="8"/>
      <c r="D113" s="8"/>
      <c r="E113" s="8"/>
      <c r="F113" s="8"/>
      <c r="G113" s="8"/>
      <c r="H113" s="8"/>
      <c r="I113" s="8"/>
    </row>
    <row r="114" spans="1:9" ht="51.75" customHeight="1" x14ac:dyDescent="0.3">
      <c r="A114" s="3" t="s">
        <v>98</v>
      </c>
      <c r="B114" s="21"/>
      <c r="C114" s="8"/>
      <c r="D114" s="8"/>
      <c r="E114" s="8"/>
      <c r="F114" s="8"/>
      <c r="G114" s="8"/>
      <c r="H114" s="8"/>
      <c r="I114" s="8"/>
    </row>
    <row r="115" spans="1:9" ht="39" customHeight="1" x14ac:dyDescent="0.3">
      <c r="A115" s="3" t="s">
        <v>99</v>
      </c>
      <c r="B115" s="21"/>
      <c r="C115" s="8"/>
      <c r="D115" s="8"/>
      <c r="E115" s="8"/>
      <c r="F115" s="8"/>
      <c r="G115" s="8"/>
      <c r="H115" s="8"/>
      <c r="I115" s="8"/>
    </row>
    <row r="116" spans="1:9" ht="39" customHeight="1" x14ac:dyDescent="0.3">
      <c r="A116" s="3" t="s">
        <v>100</v>
      </c>
      <c r="B116" s="21">
        <v>-24713</v>
      </c>
      <c r="C116" s="8"/>
      <c r="D116" s="8">
        <v>-10599.8</v>
      </c>
      <c r="E116" s="8"/>
      <c r="F116" s="8">
        <v>-73591.3</v>
      </c>
      <c r="G116" s="8"/>
      <c r="H116" s="8"/>
      <c r="I116" s="8"/>
    </row>
    <row r="117" spans="1:9" ht="39" customHeight="1" x14ac:dyDescent="0.3">
      <c r="A117" s="3" t="s">
        <v>101</v>
      </c>
      <c r="B117" s="22">
        <f t="shared" ref="B117" si="20">SUM(B109:B116)</f>
        <v>-24713</v>
      </c>
      <c r="C117" s="7"/>
      <c r="D117" s="7">
        <f t="shared" ref="D117:F117" si="21">SUM(D109:D116)</f>
        <v>15478.2</v>
      </c>
      <c r="E117" s="7"/>
      <c r="F117" s="7">
        <f t="shared" si="21"/>
        <v>-54011.100000000006</v>
      </c>
      <c r="G117" s="8"/>
      <c r="H117" s="8"/>
      <c r="I117" s="8"/>
    </row>
    <row r="118" spans="1:9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3">
      <c r="A119" s="1"/>
      <c r="B119" s="1"/>
      <c r="C119" s="1"/>
      <c r="D119" s="6"/>
      <c r="E119" s="1"/>
      <c r="F119" s="1"/>
      <c r="G119" s="1"/>
      <c r="H119" s="1"/>
      <c r="I119" s="1"/>
    </row>
  </sheetData>
  <autoFilter ref="A6:I117" xr:uid="{00000000-0009-0000-0000-000000000000}"/>
  <mergeCells count="3">
    <mergeCell ref="A2:I2"/>
    <mergeCell ref="A7:I7"/>
    <mergeCell ref="A108:I108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2025-12-19T11:59:50Z</dcterms:modified>
</cp:coreProperties>
</file>