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25725"/>
</workbook>
</file>

<file path=xl/calcChain.xml><?xml version="1.0" encoding="utf-8"?>
<calcChain xmlns="http://schemas.openxmlformats.org/spreadsheetml/2006/main">
  <c r="B33" i="1"/>
  <c r="B32" s="1"/>
  <c r="B31" s="1"/>
  <c r="B19"/>
  <c r="B14"/>
  <c r="B12"/>
  <c r="B11" s="1"/>
  <c r="B9"/>
  <c r="D25"/>
  <c r="F113" l="1"/>
  <c r="D97"/>
  <c r="B52"/>
  <c r="F52"/>
  <c r="D52"/>
  <c r="H55"/>
  <c r="I55"/>
  <c r="B84"/>
  <c r="F25"/>
  <c r="F82" l="1"/>
  <c r="B25"/>
  <c r="B8" s="1"/>
  <c r="B42" s="1"/>
  <c r="B43" l="1"/>
  <c r="F56"/>
  <c r="D56"/>
  <c r="I57"/>
  <c r="H57"/>
  <c r="B97"/>
  <c r="H40" l="1"/>
  <c r="I38"/>
  <c r="H38"/>
  <c r="H39"/>
  <c r="H36"/>
  <c r="H26"/>
  <c r="H25" l="1"/>
  <c r="I53" l="1"/>
  <c r="H53"/>
  <c r="I22"/>
  <c r="H37"/>
  <c r="D113"/>
  <c r="I10"/>
  <c r="I13"/>
  <c r="I15"/>
  <c r="I17"/>
  <c r="I18"/>
  <c r="I24"/>
  <c r="I26"/>
  <c r="I27"/>
  <c r="I28"/>
  <c r="I29"/>
  <c r="I30"/>
  <c r="I34"/>
  <c r="I36"/>
  <c r="I37"/>
  <c r="I41"/>
  <c r="I44"/>
  <c r="I45"/>
  <c r="I46"/>
  <c r="I47"/>
  <c r="I48"/>
  <c r="I49"/>
  <c r="I51"/>
  <c r="I54"/>
  <c r="I58"/>
  <c r="I59"/>
  <c r="I60"/>
  <c r="I62"/>
  <c r="I63"/>
  <c r="I64"/>
  <c r="I66"/>
  <c r="I67"/>
  <c r="I68"/>
  <c r="I69"/>
  <c r="I70"/>
  <c r="I71"/>
  <c r="I73"/>
  <c r="I75"/>
  <c r="I76"/>
  <c r="I77"/>
  <c r="I78"/>
  <c r="I80"/>
  <c r="I81"/>
  <c r="I83"/>
  <c r="I85"/>
  <c r="I87"/>
  <c r="I88"/>
  <c r="I90"/>
  <c r="I91"/>
  <c r="I92"/>
  <c r="I93"/>
  <c r="I94"/>
  <c r="I95"/>
  <c r="I96"/>
  <c r="I98"/>
  <c r="I99"/>
  <c r="I100"/>
  <c r="I101"/>
  <c r="I102"/>
  <c r="H10"/>
  <c r="H13"/>
  <c r="H15"/>
  <c r="H16"/>
  <c r="H18"/>
  <c r="H22"/>
  <c r="H24"/>
  <c r="H27"/>
  <c r="H28"/>
  <c r="H29"/>
  <c r="H30"/>
  <c r="H34"/>
  <c r="H41"/>
  <c r="F33"/>
  <c r="F32" s="1"/>
  <c r="D33"/>
  <c r="I25"/>
  <c r="F19"/>
  <c r="D19"/>
  <c r="F9"/>
  <c r="D9"/>
  <c r="F14"/>
  <c r="D14"/>
  <c r="F12"/>
  <c r="F11" s="1"/>
  <c r="D12"/>
  <c r="D11" s="1"/>
  <c r="F8" l="1"/>
  <c r="I14"/>
  <c r="F31"/>
  <c r="I33"/>
  <c r="I11"/>
  <c r="D32"/>
  <c r="I32" s="1"/>
  <c r="D8"/>
  <c r="I9"/>
  <c r="H11"/>
  <c r="H14"/>
  <c r="H33"/>
  <c r="I12"/>
  <c r="H12"/>
  <c r="H9"/>
  <c r="F97"/>
  <c r="H44"/>
  <c r="H46"/>
  <c r="H48"/>
  <c r="H51"/>
  <c r="H58"/>
  <c r="H59"/>
  <c r="H60"/>
  <c r="H62"/>
  <c r="H63"/>
  <c r="H64"/>
  <c r="H66"/>
  <c r="H67"/>
  <c r="H68"/>
  <c r="H69"/>
  <c r="H70"/>
  <c r="H71"/>
  <c r="H73"/>
  <c r="H75"/>
  <c r="H76"/>
  <c r="H77"/>
  <c r="H78"/>
  <c r="H80"/>
  <c r="H81"/>
  <c r="H83"/>
  <c r="H85"/>
  <c r="H87"/>
  <c r="H88"/>
  <c r="H90"/>
  <c r="H91"/>
  <c r="H92"/>
  <c r="H93"/>
  <c r="H94"/>
  <c r="H95"/>
  <c r="H96"/>
  <c r="H98"/>
  <c r="H99"/>
  <c r="H100"/>
  <c r="H101"/>
  <c r="H102"/>
  <c r="H49"/>
  <c r="H54"/>
  <c r="H47"/>
  <c r="H45"/>
  <c r="F86"/>
  <c r="D86"/>
  <c r="F84"/>
  <c r="D84"/>
  <c r="D82"/>
  <c r="F79"/>
  <c r="D79"/>
  <c r="F74"/>
  <c r="D74"/>
  <c r="F72"/>
  <c r="D72"/>
  <c r="F65"/>
  <c r="D65"/>
  <c r="F61"/>
  <c r="D61"/>
  <c r="I52"/>
  <c r="F50"/>
  <c r="F43"/>
  <c r="D50"/>
  <c r="D43"/>
  <c r="D89" l="1"/>
  <c r="E55" s="1"/>
  <c r="H8"/>
  <c r="I50"/>
  <c r="I72"/>
  <c r="I84"/>
  <c r="F42"/>
  <c r="I97"/>
  <c r="I8"/>
  <c r="I61"/>
  <c r="I79"/>
  <c r="I43"/>
  <c r="I56"/>
  <c r="I65"/>
  <c r="I74"/>
  <c r="I82"/>
  <c r="I86"/>
  <c r="D31"/>
  <c r="I31" s="1"/>
  <c r="H32"/>
  <c r="H31"/>
  <c r="H97"/>
  <c r="B86"/>
  <c r="H86" s="1"/>
  <c r="H84"/>
  <c r="B82"/>
  <c r="H82" s="1"/>
  <c r="B79"/>
  <c r="H79" s="1"/>
  <c r="B74"/>
  <c r="H74" s="1"/>
  <c r="B72"/>
  <c r="H72" s="1"/>
  <c r="B65"/>
  <c r="H65" s="1"/>
  <c r="B61"/>
  <c r="H61" s="1"/>
  <c r="B56"/>
  <c r="H56" s="1"/>
  <c r="H52"/>
  <c r="B50"/>
  <c r="H50" s="1"/>
  <c r="H43"/>
  <c r="F89"/>
  <c r="G55" s="1"/>
  <c r="E53" l="1"/>
  <c r="E57"/>
  <c r="G53"/>
  <c r="G57"/>
  <c r="I89"/>
  <c r="D42"/>
  <c r="E31" s="1"/>
  <c r="G40"/>
  <c r="G36"/>
  <c r="G28"/>
  <c r="G24"/>
  <c r="G20"/>
  <c r="G16"/>
  <c r="G38"/>
  <c r="G30"/>
  <c r="G22"/>
  <c r="G29"/>
  <c r="G17"/>
  <c r="G39"/>
  <c r="G35"/>
  <c r="G27"/>
  <c r="G23"/>
  <c r="G15"/>
  <c r="G34"/>
  <c r="G26"/>
  <c r="G18"/>
  <c r="G10"/>
  <c r="G41"/>
  <c r="G37"/>
  <c r="G33"/>
  <c r="G25"/>
  <c r="G21"/>
  <c r="G13"/>
  <c r="G11"/>
  <c r="G12"/>
  <c r="G32"/>
  <c r="G19"/>
  <c r="G9"/>
  <c r="G8"/>
  <c r="G14"/>
  <c r="G31"/>
  <c r="C41"/>
  <c r="G82"/>
  <c r="G65"/>
  <c r="G45"/>
  <c r="E43"/>
  <c r="G80"/>
  <c r="G86"/>
  <c r="G77"/>
  <c r="G85"/>
  <c r="G76"/>
  <c r="G44"/>
  <c r="G61"/>
  <c r="G59"/>
  <c r="G88"/>
  <c r="G81"/>
  <c r="G69"/>
  <c r="G50"/>
  <c r="F103"/>
  <c r="G84"/>
  <c r="G78"/>
  <c r="G67"/>
  <c r="G56"/>
  <c r="G87"/>
  <c r="G83"/>
  <c r="G79"/>
  <c r="G71"/>
  <c r="G63"/>
  <c r="G52"/>
  <c r="G48"/>
  <c r="G46"/>
  <c r="E71"/>
  <c r="E81"/>
  <c r="E83"/>
  <c r="E68"/>
  <c r="E62"/>
  <c r="E56"/>
  <c r="E75"/>
  <c r="G75" s="1"/>
  <c r="E93"/>
  <c r="G93" s="1"/>
  <c r="E74"/>
  <c r="G74" s="1"/>
  <c r="E69"/>
  <c r="E65"/>
  <c r="E51"/>
  <c r="E85"/>
  <c r="E77"/>
  <c r="E73"/>
  <c r="G73" s="1"/>
  <c r="E70"/>
  <c r="E64"/>
  <c r="E54"/>
  <c r="E45"/>
  <c r="E100"/>
  <c r="G100" s="1"/>
  <c r="E87"/>
  <c r="E79"/>
  <c r="E72"/>
  <c r="E67"/>
  <c r="E59"/>
  <c r="E48"/>
  <c r="E97"/>
  <c r="G97" s="1"/>
  <c r="E46"/>
  <c r="E99"/>
  <c r="G99" s="1"/>
  <c r="E96"/>
  <c r="G96" s="1"/>
  <c r="E92"/>
  <c r="G92" s="1"/>
  <c r="E66"/>
  <c r="E61"/>
  <c r="E58"/>
  <c r="E50"/>
  <c r="E47"/>
  <c r="E102"/>
  <c r="G102" s="1"/>
  <c r="E95"/>
  <c r="G95" s="1"/>
  <c r="E91"/>
  <c r="G91" s="1"/>
  <c r="E63"/>
  <c r="E60"/>
  <c r="E52"/>
  <c r="E49"/>
  <c r="E44"/>
  <c r="E101"/>
  <c r="G101" s="1"/>
  <c r="E98"/>
  <c r="G98" s="1"/>
  <c r="E94"/>
  <c r="G94" s="1"/>
  <c r="E90"/>
  <c r="G90" s="1"/>
  <c r="B89"/>
  <c r="G43"/>
  <c r="E88"/>
  <c r="E86"/>
  <c r="E84"/>
  <c r="E82"/>
  <c r="E80"/>
  <c r="E78"/>
  <c r="E76"/>
  <c r="G72"/>
  <c r="G70"/>
  <c r="G68"/>
  <c r="G66"/>
  <c r="G64"/>
  <c r="G62"/>
  <c r="G60"/>
  <c r="G58"/>
  <c r="G54"/>
  <c r="G51"/>
  <c r="G49"/>
  <c r="G47"/>
  <c r="C53" l="1"/>
  <c r="C55"/>
  <c r="C57"/>
  <c r="D103"/>
  <c r="C36"/>
  <c r="C31"/>
  <c r="C13"/>
  <c r="C12"/>
  <c r="C14"/>
  <c r="C35"/>
  <c r="C29"/>
  <c r="C9"/>
  <c r="C27"/>
  <c r="C37"/>
  <c r="C28"/>
  <c r="C30"/>
  <c r="C11"/>
  <c r="I42"/>
  <c r="C21"/>
  <c r="C20"/>
  <c r="C15"/>
  <c r="C34"/>
  <c r="G42"/>
  <c r="E39"/>
  <c r="E35"/>
  <c r="E27"/>
  <c r="E23"/>
  <c r="E15"/>
  <c r="E30"/>
  <c r="E22"/>
  <c r="E41"/>
  <c r="E17"/>
  <c r="E9"/>
  <c r="E40"/>
  <c r="E24"/>
  <c r="E16"/>
  <c r="E38"/>
  <c r="E34"/>
  <c r="E26"/>
  <c r="E18"/>
  <c r="E10"/>
  <c r="E37"/>
  <c r="E29"/>
  <c r="E21"/>
  <c r="E13"/>
  <c r="E36"/>
  <c r="E28"/>
  <c r="E20"/>
  <c r="E25"/>
  <c r="E19"/>
  <c r="E14"/>
  <c r="E12"/>
  <c r="E11"/>
  <c r="E33"/>
  <c r="E32"/>
  <c r="E8"/>
  <c r="E42" s="1"/>
  <c r="C33"/>
  <c r="C25"/>
  <c r="C17"/>
  <c r="C40"/>
  <c r="C32"/>
  <c r="C24"/>
  <c r="C16"/>
  <c r="H42"/>
  <c r="C39"/>
  <c r="C23"/>
  <c r="C38"/>
  <c r="C22"/>
  <c r="C8"/>
  <c r="C19"/>
  <c r="C18"/>
  <c r="C26"/>
  <c r="C10"/>
  <c r="H89"/>
  <c r="C102"/>
  <c r="C91"/>
  <c r="C58"/>
  <c r="C90"/>
  <c r="C92"/>
  <c r="C43"/>
  <c r="C59"/>
  <c r="C54"/>
  <c r="C74"/>
  <c r="C50"/>
  <c r="C65"/>
  <c r="C77"/>
  <c r="C78"/>
  <c r="C95"/>
  <c r="C62"/>
  <c r="C85"/>
  <c r="C87"/>
  <c r="C100"/>
  <c r="C49"/>
  <c r="C69"/>
  <c r="C93"/>
  <c r="C44"/>
  <c r="C46"/>
  <c r="C71"/>
  <c r="C94"/>
  <c r="C45"/>
  <c r="C61"/>
  <c r="C83"/>
  <c r="C56"/>
  <c r="C86"/>
  <c r="C70"/>
  <c r="C51"/>
  <c r="C73"/>
  <c r="C75"/>
  <c r="C98"/>
  <c r="C63"/>
  <c r="C52"/>
  <c r="C76"/>
  <c r="C99"/>
  <c r="C64"/>
  <c r="C67"/>
  <c r="C88"/>
  <c r="C79"/>
  <c r="C82"/>
  <c r="C66"/>
  <c r="C47"/>
  <c r="C97"/>
  <c r="C80"/>
  <c r="B103"/>
  <c r="C84"/>
  <c r="C60"/>
  <c r="C81"/>
  <c r="C68"/>
  <c r="C48"/>
  <c r="C72"/>
  <c r="C96"/>
  <c r="C101"/>
  <c r="C42" l="1"/>
  <c r="C89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<sst xmlns="http://schemas.openxmlformats.org/spreadsheetml/2006/main" count="120" uniqueCount="118">
  <si>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</si>
  <si>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</si>
  <si>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</si>
  <si>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</si>
  <si>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</si>
  <si>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</si>
  <si>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</si>
  <si>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</si>
  <si>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</si>
  <si>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</si>
  <si>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</si>
  <si>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</si>
  <si>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</si>
  <si>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</si>
  <si>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</si>
  <si>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</si>
  <si>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</si>
  <si>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</si>
  <si>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</si>
  <si>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</si>
  <si>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</si>
  <si>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</si>
  <si>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</si>
  <si>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</si>
  <si>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</si>
  <si>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</si>
  <si>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</si>
  <si>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</si>
  <si>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</si>
  <si>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</si>
  <si>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</si>
  <si>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</si>
  <si>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</si>
  <si>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</si>
  <si>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</si>
  <si>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</si>
  <si>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</si>
  <si>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</si>
  <si>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</si>
  <si>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</si>
  <si>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</si>
  <si>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</si>
  <si>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</si>
  <si>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</si>
  <si>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</si>
  <si>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</si>
  <si>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</si>
  <si>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</si>
  <si>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</si>
  <si>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</si>
  <si>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</si>
  <si>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</si>
  <si>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</si>
  <si>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</si>
  <si>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</si>
  <si>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</si>
  <si>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</si>
  <si>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</si>
  <si>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</si>
  <si>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</si>
  <si>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</si>
  <si>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</si>
  <si>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</si>
  <si>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</si>
  <si>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</si>
  <si>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</si>
  <si>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</si>
  <si>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</si>
  <si>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</si>
  <si>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</si>
  <si>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</si>
  <si>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</si>
  <si>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</si>
  <si>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</si>
  <si>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</si>
  <si>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</si>
  <si>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</si>
  <si>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</si>
  <si>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</si>
  <si>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</si>
  <si>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</si>
  <si>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</si>
  <si>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</si>
  <si>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</si>
  <si>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</si>
  <si>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</si>
  <si>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</si>
  <si>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</si>
  <si>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</si>
  <si>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</si>
  <si>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</si>
  <si>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</si>
  <si>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</si>
  <si>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</si>
  <si>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</si>
  <si>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</si>
  <si>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</si>
  <si>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</si>
  <si>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</si>
  <si>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</si>
  <si>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</si>
  <si>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</si>
  <si>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</si>
  <si>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</si>
  <si>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</si>
  <si>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</si>
  <si>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</si>
  <si>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</si>
  <si>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</si>
  <si>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</si>
  <si>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</si>
  <si>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</si>
  <si>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</si>
  <si>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Другие вопросы в области национальной безопасности и правоохранительной деятельности</t>
  </si>
  <si>
    <t>Факт на 01.01.2025 (отчетный) год</t>
  </si>
  <si>
    <t>План на 2025 год по состоянию на 01.01.2026 (текущий) год</t>
  </si>
  <si>
    <t>Факт на 01.01.2026 (текущий) год</t>
  </si>
  <si>
    <t>Информация об исполнении бюджета Пряжинского национального муниципального района за 2025 год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</si>
</sst>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5"/>
  <sheetViews>
    <sheetView tabSelected="1" workbookViewId="0">
      <selection activeCell="L11" sqref="L11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1" t="s">
        <v>117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114</v>
      </c>
      <c r="C5" s="11" t="s">
        <v>2</v>
      </c>
      <c r="D5" s="2" t="s">
        <v>115</v>
      </c>
      <c r="E5" s="2" t="s">
        <v>2</v>
      </c>
      <c r="F5" s="2" t="s">
        <v>116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199095</v>
      </c>
      <c r="C8" s="15">
        <f>B8/B42*100</f>
        <v>30.722213906664464</v>
      </c>
      <c r="D8" s="15">
        <f>D9+D11+D14+D19+D22+D23+D24+D25+D27+D28+D29+D30</f>
        <v>243203</v>
      </c>
      <c r="E8" s="15">
        <f>D8/D42*100</f>
        <v>29.063594950262665</v>
      </c>
      <c r="F8" s="15">
        <f>F9+F11+F14+F19+F22+F23+F24+F25+F27+F28+F29+F30</f>
        <v>225932</v>
      </c>
      <c r="G8" s="10">
        <f>F8/F42*100</f>
        <v>30.944629422407644</v>
      </c>
      <c r="H8" s="10">
        <f>F8/B8*100-100</f>
        <v>13.479494713578944</v>
      </c>
      <c r="I8" s="10">
        <f>F8/D8*100</f>
        <v>92.898525100430504</v>
      </c>
    </row>
    <row r="9" spans="1:9" ht="26.25" customHeight="1">
      <c r="A9" s="3" t="s">
        <v>9</v>
      </c>
      <c r="B9" s="15">
        <f>B10</f>
        <v>146070</v>
      </c>
      <c r="C9" s="15">
        <f>B9/B42*100</f>
        <v>22.539962255940523</v>
      </c>
      <c r="D9" s="15">
        <f>D10</f>
        <v>164061</v>
      </c>
      <c r="E9" s="15">
        <f>D9/D42*100</f>
        <v>19.605853756471113</v>
      </c>
      <c r="F9" s="15">
        <f>F10</f>
        <v>151617</v>
      </c>
      <c r="G9" s="10">
        <f>F9/F42*100</f>
        <v>20.766123785639838</v>
      </c>
      <c r="H9" s="10">
        <f t="shared" ref="H9:H42" si="1">F9/B9*100-100</f>
        <v>3.7974943520230084</v>
      </c>
      <c r="I9" s="10">
        <f t="shared" ref="I9:I42" si="2">F9/D9*100</f>
        <v>92.415016365863906</v>
      </c>
    </row>
    <row r="10" spans="1:9" ht="26.25" customHeight="1">
      <c r="A10" s="3" t="s">
        <v>10</v>
      </c>
      <c r="B10" s="15">
        <v>146070</v>
      </c>
      <c r="C10" s="15">
        <f>B10/B42*100</f>
        <v>22.539962255940523</v>
      </c>
      <c r="D10" s="15">
        <v>164061</v>
      </c>
      <c r="E10" s="15">
        <f>D10/D42*100</f>
        <v>19.605853756471113</v>
      </c>
      <c r="F10" s="15">
        <v>151617</v>
      </c>
      <c r="G10" s="10">
        <f>F10/F42*100</f>
        <v>20.766123785639838</v>
      </c>
      <c r="H10" s="10">
        <f t="shared" si="1"/>
        <v>3.7974943520230084</v>
      </c>
      <c r="I10" s="10">
        <f t="shared" si="2"/>
        <v>92.415016365863906</v>
      </c>
    </row>
    <row r="11" spans="1:9" ht="64.5" customHeight="1">
      <c r="A11" s="3" t="s">
        <v>11</v>
      </c>
      <c r="B11" s="15">
        <f>B12</f>
        <v>3503</v>
      </c>
      <c r="C11" s="15">
        <f>B11/B42*100</f>
        <v>0.54054554516710929</v>
      </c>
      <c r="D11" s="15">
        <f>D12</f>
        <v>3543</v>
      </c>
      <c r="E11" s="15">
        <f>D11/D42*100</f>
        <v>0.42340068547172788</v>
      </c>
      <c r="F11" s="15">
        <f>F12</f>
        <v>3258</v>
      </c>
      <c r="G11" s="10">
        <f>F11/F42*100</f>
        <v>0.44622985083212685</v>
      </c>
      <c r="H11" s="10">
        <f t="shared" si="1"/>
        <v>-6.9940051384527493</v>
      </c>
      <c r="I11" s="10">
        <f t="shared" si="2"/>
        <v>91.95596951735817</v>
      </c>
    </row>
    <row r="12" spans="1:9" ht="26.25" customHeight="1">
      <c r="A12" s="3" t="s">
        <v>12</v>
      </c>
      <c r="B12" s="15">
        <f>B13</f>
        <v>3503</v>
      </c>
      <c r="C12" s="15">
        <f>B12/B42*100</f>
        <v>0.54054554516710929</v>
      </c>
      <c r="D12" s="15">
        <f>D13</f>
        <v>3543</v>
      </c>
      <c r="E12" s="15">
        <f>D12/D42*100</f>
        <v>0.42340068547172788</v>
      </c>
      <c r="F12" s="15">
        <f>F13</f>
        <v>3258</v>
      </c>
      <c r="G12" s="10">
        <f>F12/F42*100</f>
        <v>0.44622985083212685</v>
      </c>
      <c r="H12" s="10">
        <f t="shared" si="1"/>
        <v>-6.9940051384527493</v>
      </c>
      <c r="I12" s="10">
        <f t="shared" si="2"/>
        <v>91.95596951735817</v>
      </c>
    </row>
    <row r="13" spans="1:9" ht="26.25" customHeight="1">
      <c r="A13" s="3" t="s">
        <v>13</v>
      </c>
      <c r="B13" s="15">
        <v>3503</v>
      </c>
      <c r="C13" s="15">
        <f>B13/B42*100</f>
        <v>0.54054554516710929</v>
      </c>
      <c r="D13" s="15">
        <v>3543</v>
      </c>
      <c r="E13" s="15">
        <f>D13/D42*100</f>
        <v>0.42340068547172788</v>
      </c>
      <c r="F13" s="15">
        <v>3258</v>
      </c>
      <c r="G13" s="10">
        <f>F13/F42*100</f>
        <v>0.44622985083212685</v>
      </c>
      <c r="H13" s="10">
        <f t="shared" si="1"/>
        <v>-6.9940051384527493</v>
      </c>
      <c r="I13" s="10">
        <f t="shared" si="2"/>
        <v>91.95596951735817</v>
      </c>
    </row>
    <row r="14" spans="1:9" ht="26.25" customHeight="1">
      <c r="A14" s="3" t="s">
        <v>14</v>
      </c>
      <c r="B14" s="15">
        <f>B15+B16+B17+B18</f>
        <v>3987</v>
      </c>
      <c r="C14" s="15">
        <f>B14/B42*100</f>
        <v>0.61523125566122316</v>
      </c>
      <c r="D14" s="15">
        <f>D15+D16+D17+D18</f>
        <v>5599</v>
      </c>
      <c r="E14" s="15">
        <f>D14/D42*100</f>
        <v>0.66909975669099753</v>
      </c>
      <c r="F14" s="15">
        <f>F15+F16+F17+F18</f>
        <v>5200</v>
      </c>
      <c r="G14" s="10">
        <f>F14/F42*100</f>
        <v>0.71221461765716998</v>
      </c>
      <c r="H14" s="10">
        <f t="shared" si="1"/>
        <v>30.42387760220717</v>
      </c>
      <c r="I14" s="10">
        <f t="shared" si="2"/>
        <v>92.873727451330595</v>
      </c>
    </row>
    <row r="15" spans="1:9" ht="39" customHeight="1">
      <c r="A15" s="3" t="s">
        <v>15</v>
      </c>
      <c r="B15" s="15">
        <v>2519</v>
      </c>
      <c r="C15" s="15">
        <f>B15/B42*100</f>
        <v>0.3887051750716381</v>
      </c>
      <c r="D15" s="15">
        <v>2700</v>
      </c>
      <c r="E15" s="15">
        <f>D15/D42*100</f>
        <v>0.32265928613425493</v>
      </c>
      <c r="F15" s="15">
        <v>2526</v>
      </c>
      <c r="G15" s="10">
        <f>F15/F42*100</f>
        <v>0.34597194696192529</v>
      </c>
      <c r="H15" s="10">
        <f t="shared" si="1"/>
        <v>0.2778880508138144</v>
      </c>
      <c r="I15" s="10">
        <f t="shared" si="2"/>
        <v>93.555555555555557</v>
      </c>
    </row>
    <row r="16" spans="1:9" ht="39" customHeight="1">
      <c r="A16" s="3" t="s">
        <v>103</v>
      </c>
      <c r="B16" s="15">
        <v>15</v>
      </c>
      <c r="C16" s="15">
        <f>B16/B42*100</f>
        <v>2.3146397880407193E-3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>
      <c r="A17" s="3" t="s">
        <v>104</v>
      </c>
      <c r="B17" s="15">
        <v>453</v>
      </c>
      <c r="C17" s="15">
        <f>B17/B42*100</f>
        <v>6.990212159882972E-2</v>
      </c>
      <c r="D17" s="15">
        <v>1399</v>
      </c>
      <c r="E17" s="15">
        <f>D17/D42*100</f>
        <v>0.16718531159326766</v>
      </c>
      <c r="F17" s="15">
        <v>1399</v>
      </c>
      <c r="G17" s="10">
        <f>F17/F42*100</f>
        <v>0.19161312501968861</v>
      </c>
      <c r="H17" s="10"/>
      <c r="I17" s="10">
        <f t="shared" si="2"/>
        <v>100</v>
      </c>
    </row>
    <row r="18" spans="1:9" ht="38.25" customHeight="1">
      <c r="A18" s="3" t="s">
        <v>105</v>
      </c>
      <c r="B18" s="15">
        <v>1000</v>
      </c>
      <c r="C18" s="15">
        <f>B18/B42*100</f>
        <v>0.1543093192027146</v>
      </c>
      <c r="D18" s="15">
        <v>1500</v>
      </c>
      <c r="E18" s="15">
        <f>D18/D42*100</f>
        <v>0.17925515896347496</v>
      </c>
      <c r="F18" s="15">
        <v>1275</v>
      </c>
      <c r="G18" s="10">
        <f>F18/F42*100</f>
        <v>0.17462954567555611</v>
      </c>
      <c r="H18" s="10">
        <f t="shared" si="1"/>
        <v>27.499999999999986</v>
      </c>
      <c r="I18" s="10">
        <f t="shared" si="2"/>
        <v>85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>
      <c r="A22" s="3" t="s">
        <v>17</v>
      </c>
      <c r="B22" s="15">
        <v>4337</v>
      </c>
      <c r="C22" s="15">
        <f>B22/B42*100</f>
        <v>0.66923951738217324</v>
      </c>
      <c r="D22" s="15">
        <v>8000</v>
      </c>
      <c r="E22" s="15">
        <f>D22/D42*100</f>
        <v>0.9560275144718664</v>
      </c>
      <c r="F22" s="15">
        <v>7417</v>
      </c>
      <c r="G22" s="10">
        <f>F22/F42*100</f>
        <v>1.0158645806083135</v>
      </c>
      <c r="H22" s="10">
        <f t="shared" si="1"/>
        <v>71.016831911459519</v>
      </c>
      <c r="I22" s="10">
        <f t="shared" si="2"/>
        <v>92.712499999999991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>
      <c r="A24" s="3" t="s">
        <v>19</v>
      </c>
      <c r="B24" s="15">
        <v>17031</v>
      </c>
      <c r="C24" s="15">
        <f>B24/B42*100</f>
        <v>2.6280420153414323</v>
      </c>
      <c r="D24" s="15">
        <v>20717</v>
      </c>
      <c r="E24" s="15">
        <f>D24/D42*100</f>
        <v>2.4757527521642073</v>
      </c>
      <c r="F24" s="15">
        <v>20570</v>
      </c>
      <c r="G24" s="10">
        <f>F24/F42*100</f>
        <v>2.817356670232305</v>
      </c>
      <c r="H24" s="10">
        <f t="shared" si="1"/>
        <v>20.779754565204627</v>
      </c>
      <c r="I24" s="10">
        <f t="shared" si="2"/>
        <v>99.290437804701455</v>
      </c>
    </row>
    <row r="25" spans="1:9" ht="50.25" customHeight="1">
      <c r="A25" s="3" t="s">
        <v>20</v>
      </c>
      <c r="B25" s="15">
        <f>B26</f>
        <v>353</v>
      </c>
      <c r="C25" s="15">
        <f>B25/B42*100</f>
        <v>5.4471189678558254E-2</v>
      </c>
      <c r="D25" s="15">
        <f>D26</f>
        <v>473</v>
      </c>
      <c r="E25" s="15">
        <f>D25/D42*100</f>
        <v>5.6525126793149104E-2</v>
      </c>
      <c r="F25" s="15">
        <f>F26</f>
        <v>473</v>
      </c>
      <c r="G25" s="10">
        <f>F25/F42*100</f>
        <v>6.4784137336892575E-2</v>
      </c>
      <c r="H25" s="10">
        <f t="shared" si="1"/>
        <v>33.994334277620396</v>
      </c>
      <c r="I25" s="10">
        <f t="shared" si="2"/>
        <v>100</v>
      </c>
    </row>
    <row r="26" spans="1:9" ht="39" customHeight="1">
      <c r="A26" s="3" t="s">
        <v>21</v>
      </c>
      <c r="B26" s="15">
        <v>353</v>
      </c>
      <c r="C26" s="15">
        <f>B26/B42*100</f>
        <v>5.4471189678558254E-2</v>
      </c>
      <c r="D26" s="15">
        <v>473</v>
      </c>
      <c r="E26" s="15">
        <f>D26/D42*100</f>
        <v>5.6525126793149104E-2</v>
      </c>
      <c r="F26" s="15">
        <v>473</v>
      </c>
      <c r="G26" s="10">
        <f>F26/F42*100</f>
        <v>6.4784137336892575E-2</v>
      </c>
      <c r="H26" s="10">
        <f t="shared" si="1"/>
        <v>33.994334277620396</v>
      </c>
      <c r="I26" s="10">
        <f t="shared" si="2"/>
        <v>100</v>
      </c>
    </row>
    <row r="27" spans="1:9" ht="51.75" customHeight="1">
      <c r="A27" s="3" t="s">
        <v>22</v>
      </c>
      <c r="B27" s="15">
        <v>12843</v>
      </c>
      <c r="C27" s="15">
        <f>B27/B42*100</f>
        <v>1.9817945865204638</v>
      </c>
      <c r="D27" s="15">
        <v>12478</v>
      </c>
      <c r="E27" s="15">
        <f>D27/D42*100</f>
        <v>1.4911639156974936</v>
      </c>
      <c r="F27" s="15">
        <v>9619</v>
      </c>
      <c r="G27" s="10">
        <f>F27/F42*100</f>
        <v>1.3174600783162151</v>
      </c>
      <c r="H27" s="10">
        <f t="shared" si="1"/>
        <v>-25.103169041501204</v>
      </c>
      <c r="I27" s="10">
        <f t="shared" si="2"/>
        <v>77.087674306779931</v>
      </c>
    </row>
    <row r="28" spans="1:9" ht="39" customHeight="1">
      <c r="A28" s="3" t="s">
        <v>23</v>
      </c>
      <c r="B28" s="15">
        <v>9915</v>
      </c>
      <c r="C28" s="15">
        <f>B28/B42*100</f>
        <v>1.5299768998949155</v>
      </c>
      <c r="D28" s="15">
        <v>26353</v>
      </c>
      <c r="E28" s="15">
        <f>D28/D42*100</f>
        <v>3.1492741361096375</v>
      </c>
      <c r="F28" s="15">
        <v>26253</v>
      </c>
      <c r="G28" s="10">
        <f>F28/F42*100</f>
        <v>3.5957250687218627</v>
      </c>
      <c r="H28" s="10">
        <f t="shared" si="1"/>
        <v>164.78063540090773</v>
      </c>
      <c r="I28" s="10">
        <f t="shared" si="2"/>
        <v>99.620536561302316</v>
      </c>
    </row>
    <row r="29" spans="1:9" ht="26.25" customHeight="1">
      <c r="A29" s="3" t="s">
        <v>24</v>
      </c>
      <c r="B29" s="15">
        <v>914</v>
      </c>
      <c r="C29" s="15">
        <f>B29/B42*100</f>
        <v>0.14103871775128116</v>
      </c>
      <c r="D29" s="15">
        <v>1823</v>
      </c>
      <c r="E29" s="15">
        <f>D29/D42*100</f>
        <v>0.21785476986027658</v>
      </c>
      <c r="F29" s="15">
        <v>1381</v>
      </c>
      <c r="G29" s="10">
        <f>F29/F42*100</f>
        <v>0.18914776672779843</v>
      </c>
      <c r="H29" s="10">
        <f t="shared" si="1"/>
        <v>51.094091903719914</v>
      </c>
      <c r="I29" s="10">
        <f t="shared" si="2"/>
        <v>75.754251234229301</v>
      </c>
    </row>
    <row r="30" spans="1:9" ht="26.25" customHeight="1">
      <c r="A30" s="3" t="s">
        <v>25</v>
      </c>
      <c r="B30" s="15">
        <v>142</v>
      </c>
      <c r="C30" s="15">
        <f>B30/B42*100</f>
        <v>2.1911923326785477E-2</v>
      </c>
      <c r="D30" s="15">
        <v>156</v>
      </c>
      <c r="E30" s="15">
        <f>D30/D42*100</f>
        <v>1.8642536532201399E-2</v>
      </c>
      <c r="F30" s="15">
        <v>144</v>
      </c>
      <c r="G30" s="10">
        <f>F30/F42*100</f>
        <v>1.972286633512163E-2</v>
      </c>
      <c r="H30" s="10">
        <f t="shared" si="1"/>
        <v>1.4084507042253449</v>
      </c>
      <c r="I30" s="10">
        <f t="shared" si="2"/>
        <v>92.307692307692307</v>
      </c>
    </row>
    <row r="31" spans="1:9" ht="26.25" customHeight="1">
      <c r="A31" s="3" t="s">
        <v>26</v>
      </c>
      <c r="B31" s="15">
        <f t="shared" ref="B31" si="3">B32+B39+B40+B41</f>
        <v>448954</v>
      </c>
      <c r="C31" s="15">
        <f>B31/B42*100</f>
        <v>69.277786093335536</v>
      </c>
      <c r="D31" s="15">
        <f>D32+D39+D40+D41</f>
        <v>593593</v>
      </c>
      <c r="E31" s="15">
        <f>D31/D42*100</f>
        <v>70.936405049737331</v>
      </c>
      <c r="F31" s="15">
        <f t="shared" ref="F31" si="4">F32+F39+F40+F41</f>
        <v>504185</v>
      </c>
      <c r="G31" s="10">
        <f>F31/F42*100</f>
        <v>69.055370577592356</v>
      </c>
      <c r="H31" s="10">
        <f t="shared" si="1"/>
        <v>12.302151222619685</v>
      </c>
      <c r="I31" s="10">
        <f t="shared" si="2"/>
        <v>84.937827770880048</v>
      </c>
    </row>
    <row r="32" spans="1:9" ht="64.5" customHeight="1">
      <c r="A32" s="3" t="s">
        <v>27</v>
      </c>
      <c r="B32" s="15">
        <f t="shared" ref="B32" si="5">B33+B36+B37+B38</f>
        <v>449666</v>
      </c>
      <c r="C32" s="15">
        <f>B32/B42*100</f>
        <v>69.38765432860788</v>
      </c>
      <c r="D32" s="15">
        <f>D33+D36+D37+D38</f>
        <v>593701</v>
      </c>
      <c r="E32" s="15">
        <f>D32/D42*100</f>
        <v>70.949311421182699</v>
      </c>
      <c r="F32" s="15">
        <f t="shared" ref="F32" si="6">F33+F36+F37+F38</f>
        <v>504473</v>
      </c>
      <c r="G32" s="10">
        <f>F32/F42*100</f>
        <v>69.094816310262601</v>
      </c>
      <c r="H32" s="10">
        <f t="shared" si="1"/>
        <v>12.188379819688393</v>
      </c>
      <c r="I32" s="10">
        <f t="shared" si="2"/>
        <v>84.970886018382998</v>
      </c>
    </row>
    <row r="33" spans="1:9" ht="39" customHeight="1">
      <c r="A33" s="3" t="s">
        <v>28</v>
      </c>
      <c r="B33" s="15">
        <f>B34+B35</f>
        <v>65768</v>
      </c>
      <c r="C33" s="15">
        <f>B33/B42*100</f>
        <v>10.148615305324133</v>
      </c>
      <c r="D33" s="15">
        <f>D34+D35</f>
        <v>72338</v>
      </c>
      <c r="E33" s="15">
        <f>D33/D42*100</f>
        <v>8.6446397927332352</v>
      </c>
      <c r="F33" s="15">
        <f>F34+F35</f>
        <v>66310</v>
      </c>
      <c r="G33" s="10">
        <f>F33/F42*100</f>
        <v>9.0821060186244118</v>
      </c>
      <c r="H33" s="10">
        <f t="shared" si="1"/>
        <v>0.82410898917406428</v>
      </c>
      <c r="I33" s="10">
        <f t="shared" si="2"/>
        <v>91.6668970665487</v>
      </c>
    </row>
    <row r="34" spans="1:9" ht="39" customHeight="1">
      <c r="A34" s="3" t="s">
        <v>29</v>
      </c>
      <c r="B34" s="15">
        <v>65768</v>
      </c>
      <c r="C34" s="15">
        <f>B34/B42*100</f>
        <v>10.148615305324133</v>
      </c>
      <c r="D34" s="15">
        <v>72338</v>
      </c>
      <c r="E34" s="15">
        <f>D34/D42*100</f>
        <v>8.6446397927332352</v>
      </c>
      <c r="F34" s="15">
        <v>66310</v>
      </c>
      <c r="G34" s="10">
        <f>F34/F42*100</f>
        <v>9.0821060186244118</v>
      </c>
      <c r="H34" s="10">
        <f t="shared" si="1"/>
        <v>0.82410898917406428</v>
      </c>
      <c r="I34" s="10">
        <f t="shared" si="2"/>
        <v>91.6668970665487</v>
      </c>
    </row>
    <row r="35" spans="1:9" ht="32.25" customHeight="1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>
      <c r="A36" s="18" t="s">
        <v>109</v>
      </c>
      <c r="B36" s="15">
        <v>57148</v>
      </c>
      <c r="C36" s="15">
        <f>B36/B42*100</f>
        <v>8.818468973796735</v>
      </c>
      <c r="D36" s="15">
        <v>163899</v>
      </c>
      <c r="E36" s="15">
        <f>D36/D42*100</f>
        <v>19.586494199303058</v>
      </c>
      <c r="F36" s="15">
        <v>138274</v>
      </c>
      <c r="G36" s="10">
        <f>F36/F42*100</f>
        <v>18.938608469601448</v>
      </c>
      <c r="H36" s="10">
        <f t="shared" si="1"/>
        <v>141.95772380485758</v>
      </c>
      <c r="I36" s="10">
        <f t="shared" si="2"/>
        <v>84.365371356750202</v>
      </c>
    </row>
    <row r="37" spans="1:9" ht="32.25" customHeight="1">
      <c r="A37" s="18" t="s">
        <v>110</v>
      </c>
      <c r="B37" s="15">
        <v>303728</v>
      </c>
      <c r="C37" s="15">
        <f>B37/B42*100</f>
        <v>46.868060902802107</v>
      </c>
      <c r="D37" s="15">
        <v>331308</v>
      </c>
      <c r="E37" s="15">
        <f>D37/D42*100</f>
        <v>39.592445470580643</v>
      </c>
      <c r="F37" s="15">
        <v>278947</v>
      </c>
      <c r="G37" s="10">
        <f>F37/F42*100</f>
        <v>38.20579441377204</v>
      </c>
      <c r="H37" s="10">
        <f t="shared" si="1"/>
        <v>-8.1589448453879783</v>
      </c>
      <c r="I37" s="10">
        <f t="shared" si="2"/>
        <v>84.195672908592613</v>
      </c>
    </row>
    <row r="38" spans="1:9" ht="26.25" customHeight="1">
      <c r="A38" s="3" t="s">
        <v>30</v>
      </c>
      <c r="B38" s="15">
        <v>23022</v>
      </c>
      <c r="C38" s="15">
        <f>B38/B42*100</f>
        <v>3.5525091466848959</v>
      </c>
      <c r="D38" s="15">
        <v>26156</v>
      </c>
      <c r="E38" s="15">
        <f>D38/D42*100</f>
        <v>3.1257319585657672</v>
      </c>
      <c r="F38" s="15">
        <v>20942</v>
      </c>
      <c r="G38" s="10">
        <f>F38/F42*100</f>
        <v>2.8683074082647027</v>
      </c>
      <c r="H38" s="10">
        <f t="shared" si="1"/>
        <v>-9.0348362435930767</v>
      </c>
      <c r="I38" s="10">
        <f t="shared" si="2"/>
        <v>80.065759290411378</v>
      </c>
    </row>
    <row r="39" spans="1:9" ht="26.25" customHeight="1">
      <c r="A39" s="3" t="s">
        <v>31</v>
      </c>
      <c r="B39" s="15">
        <v>78</v>
      </c>
      <c r="C39" s="15">
        <f>B39/B42*100</f>
        <v>1.2036126897811739E-2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>
        <f t="shared" si="1"/>
        <v>-100</v>
      </c>
      <c r="I39" s="10"/>
    </row>
    <row r="40" spans="1:9" ht="64.5" customHeight="1">
      <c r="A40" s="3" t="s">
        <v>32</v>
      </c>
      <c r="B40" s="15">
        <v>396</v>
      </c>
      <c r="C40" s="15">
        <f>B40/B42*100</f>
        <v>6.1106490404274988E-2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>
      <c r="A41" s="3" t="s">
        <v>33</v>
      </c>
      <c r="B41" s="15">
        <v>-1186</v>
      </c>
      <c r="C41" s="15">
        <f>B41/B42*100</f>
        <v>-0.18301085257441954</v>
      </c>
      <c r="D41" s="15">
        <v>-108</v>
      </c>
      <c r="E41" s="15">
        <f>D41/D42*100</f>
        <v>-1.2906371445370199E-2</v>
      </c>
      <c r="F41" s="15">
        <v>-288</v>
      </c>
      <c r="G41" s="10">
        <f>F41/F42*100</f>
        <v>-3.9445732670243261E-2</v>
      </c>
      <c r="H41" s="10">
        <f t="shared" si="1"/>
        <v>-75.716694772344013</v>
      </c>
      <c r="I41" s="10">
        <f t="shared" si="2"/>
        <v>266.66666666666663</v>
      </c>
    </row>
    <row r="42" spans="1:9" s="14" customFormat="1" ht="15" customHeight="1">
      <c r="A42" s="12" t="s">
        <v>34</v>
      </c>
      <c r="B42" s="16">
        <f>B8+B31</f>
        <v>648049</v>
      </c>
      <c r="C42" s="13">
        <f>C31+C8</f>
        <v>100</v>
      </c>
      <c r="D42" s="16">
        <f>D8+D31</f>
        <v>836796</v>
      </c>
      <c r="E42" s="16">
        <f>SUM(E8,E31)</f>
        <v>100</v>
      </c>
      <c r="F42" s="16">
        <f>F8+F31</f>
        <v>730117</v>
      </c>
      <c r="G42" s="13">
        <f>G31+G8</f>
        <v>100</v>
      </c>
      <c r="H42" s="10">
        <f t="shared" si="1"/>
        <v>12.663857208328395</v>
      </c>
      <c r="I42" s="10">
        <f t="shared" si="2"/>
        <v>87.251492597956968</v>
      </c>
    </row>
    <row r="43" spans="1:9" ht="26.25" customHeight="1">
      <c r="A43" s="3" t="s">
        <v>35</v>
      </c>
      <c r="B43" s="17">
        <f>SUM(B44:B49)</f>
        <v>64271.8</v>
      </c>
      <c r="C43" s="9">
        <f>B43/B89*100</f>
        <v>10.192874164110986</v>
      </c>
      <c r="D43" s="17">
        <f>SUM(D44:D49)</f>
        <v>84244.200000000012</v>
      </c>
      <c r="E43" s="9">
        <f>D43/D89*100</f>
        <v>9.6921938470983093</v>
      </c>
      <c r="F43" s="17">
        <f>SUM(F44:F49)</f>
        <v>82058.899999999994</v>
      </c>
      <c r="G43" s="9">
        <f>F43/F89*100</f>
        <v>9.7541762484169752</v>
      </c>
      <c r="H43" s="9">
        <f>F43/B43*100-100</f>
        <v>27.674812281591613</v>
      </c>
      <c r="I43" s="10">
        <f t="shared" ref="I43:I74" si="7">F43/D43*100</f>
        <v>97.405993528337831</v>
      </c>
    </row>
    <row r="44" spans="1:9" ht="78" customHeight="1">
      <c r="A44" s="3" t="s">
        <v>36</v>
      </c>
      <c r="B44" s="17">
        <v>288.7</v>
      </c>
      <c r="C44" s="9">
        <f>B44/B89*100</f>
        <v>4.5784975232976852E-2</v>
      </c>
      <c r="D44" s="17">
        <v>561.70000000000005</v>
      </c>
      <c r="E44" s="9">
        <f>D44/D89*100</f>
        <v>6.4622909160691425E-2</v>
      </c>
      <c r="F44" s="17">
        <v>561.70000000000005</v>
      </c>
      <c r="G44" s="9">
        <f>F44/F89*100</f>
        <v>6.6768148229330582E-2</v>
      </c>
      <c r="H44" s="9">
        <f>F44/B44*100-100</f>
        <v>94.56182888811918</v>
      </c>
      <c r="I44" s="10">
        <f t="shared" si="7"/>
        <v>100</v>
      </c>
    </row>
    <row r="45" spans="1:9" ht="111.75" customHeight="1">
      <c r="A45" s="3" t="s">
        <v>37</v>
      </c>
      <c r="B45" s="17">
        <v>23574.6</v>
      </c>
      <c r="C45" s="9">
        <f>B45/B89*100</f>
        <v>3.7386992626509734</v>
      </c>
      <c r="D45" s="17">
        <v>24613.5</v>
      </c>
      <c r="E45" s="9">
        <f>D45/D89*100</f>
        <v>2.8317535599549193</v>
      </c>
      <c r="F45" s="17">
        <v>24403</v>
      </c>
      <c r="G45" s="9">
        <f>F45/F89*100</f>
        <v>2.9007354837820083</v>
      </c>
      <c r="H45" s="9">
        <f>F45/B45*100-100</f>
        <v>3.5139514562283267</v>
      </c>
      <c r="I45" s="10">
        <f t="shared" si="7"/>
        <v>99.144778272086455</v>
      </c>
    </row>
    <row r="46" spans="1:9" ht="15" customHeight="1">
      <c r="A46" s="3" t="s">
        <v>38</v>
      </c>
      <c r="B46" s="17">
        <v>1.6</v>
      </c>
      <c r="C46" s="9">
        <f>B46/B89*100</f>
        <v>2.537442340587564E-4</v>
      </c>
      <c r="D46" s="17">
        <v>1.8</v>
      </c>
      <c r="E46" s="9">
        <f>D46/D89*100</f>
        <v>2.0708783423401201E-4</v>
      </c>
      <c r="F46" s="17">
        <v>1.8</v>
      </c>
      <c r="G46" s="9">
        <f>F46/F89*100</f>
        <v>2.1396237638026536E-4</v>
      </c>
      <c r="H46" s="9">
        <f t="shared" ref="H46:H48" si="8">F46/B46*100-100</f>
        <v>12.5</v>
      </c>
      <c r="I46" s="10">
        <f t="shared" si="7"/>
        <v>100</v>
      </c>
    </row>
    <row r="47" spans="1:9" ht="64.5" customHeight="1">
      <c r="A47" s="3" t="s">
        <v>39</v>
      </c>
      <c r="B47" s="17">
        <v>9188.7000000000007</v>
      </c>
      <c r="C47" s="9">
        <f>B47/B89*100</f>
        <v>1.4572372771848092</v>
      </c>
      <c r="D47" s="17">
        <v>10799.3</v>
      </c>
      <c r="E47" s="9">
        <f>D47/D89*100</f>
        <v>1.2424464712463144</v>
      </c>
      <c r="F47" s="17">
        <v>10799.2</v>
      </c>
      <c r="G47" s="9">
        <f>F47/F89*100</f>
        <v>1.2836791638920897</v>
      </c>
      <c r="H47" s="9">
        <f t="shared" si="8"/>
        <v>17.526962464766498</v>
      </c>
      <c r="I47" s="10">
        <f t="shared" si="7"/>
        <v>99.999074014056475</v>
      </c>
    </row>
    <row r="48" spans="1:9" ht="15" customHeight="1">
      <c r="A48" s="3" t="s">
        <v>40</v>
      </c>
      <c r="B48" s="17">
        <v>0</v>
      </c>
      <c r="C48" s="9">
        <f>B48/B89*100</f>
        <v>0</v>
      </c>
      <c r="D48" s="17">
        <v>500</v>
      </c>
      <c r="E48" s="9">
        <f>D48/D89*100</f>
        <v>5.7524398398336674E-2</v>
      </c>
      <c r="F48" s="17">
        <v>0</v>
      </c>
      <c r="G48" s="9">
        <f>F48/F89*100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>
      <c r="A49" s="3" t="s">
        <v>41</v>
      </c>
      <c r="B49" s="17">
        <v>31218.2</v>
      </c>
      <c r="C49" s="9">
        <f>B49/B89*100</f>
        <v>4.9508989048081675</v>
      </c>
      <c r="D49" s="17">
        <v>47767.9</v>
      </c>
      <c r="E49" s="9">
        <f>D49/D89*100</f>
        <v>5.4956394205038128</v>
      </c>
      <c r="F49" s="17">
        <v>46293.2</v>
      </c>
      <c r="G49" s="9">
        <f>F49/F89*100</f>
        <v>5.5027794901371667</v>
      </c>
      <c r="H49" s="9">
        <f>F49/B49*100-100</f>
        <v>48.289139027874739</v>
      </c>
      <c r="I49" s="10">
        <f t="shared" si="7"/>
        <v>96.912780339935395</v>
      </c>
    </row>
    <row r="50" spans="1:9" ht="15" customHeight="1">
      <c r="A50" s="3" t="s">
        <v>42</v>
      </c>
      <c r="B50" s="17">
        <f>B51</f>
        <v>1851.7</v>
      </c>
      <c r="C50" s="9">
        <f>B50/B89*100</f>
        <v>0.29366137387912444</v>
      </c>
      <c r="D50" s="17">
        <f>D51</f>
        <v>2337.8000000000002</v>
      </c>
      <c r="E50" s="9">
        <f>D50/D89*100</f>
        <v>0.26896107715126294</v>
      </c>
      <c r="F50" s="17">
        <f>F51</f>
        <v>2337.8000000000002</v>
      </c>
      <c r="G50" s="9">
        <f>F50/F89*100</f>
        <v>0.27788957972321354</v>
      </c>
      <c r="H50" s="9">
        <f>F50/B50*100-100</f>
        <v>26.251552627315448</v>
      </c>
      <c r="I50" s="10">
        <f t="shared" si="7"/>
        <v>100</v>
      </c>
    </row>
    <row r="51" spans="1:9" ht="26.25" customHeight="1">
      <c r="A51" s="3" t="s">
        <v>43</v>
      </c>
      <c r="B51" s="17">
        <v>1851.7</v>
      </c>
      <c r="C51" s="9">
        <f>B51/B89*100</f>
        <v>0.29366137387912444</v>
      </c>
      <c r="D51" s="17">
        <v>2337.8000000000002</v>
      </c>
      <c r="E51" s="9">
        <f>D51/D89*100</f>
        <v>0.26896107715126294</v>
      </c>
      <c r="F51" s="17">
        <v>2337.8000000000002</v>
      </c>
      <c r="G51" s="9">
        <f>F51/F89*100</f>
        <v>0.27788957972321354</v>
      </c>
      <c r="H51" s="9">
        <f t="shared" ref="H51:H102" si="9">F51/B51*100-100</f>
        <v>26.251552627315448</v>
      </c>
      <c r="I51" s="10">
        <f t="shared" si="7"/>
        <v>100</v>
      </c>
    </row>
    <row r="52" spans="1:9" ht="51.75" customHeight="1">
      <c r="A52" s="3" t="s">
        <v>44</v>
      </c>
      <c r="B52" s="17">
        <f>SUM(B53:B55)</f>
        <v>1545.2</v>
      </c>
      <c r="C52" s="9">
        <f>B52/B89*100</f>
        <v>0.24505349404224394</v>
      </c>
      <c r="D52" s="17">
        <f>SUM(D53:D55)</f>
        <v>1631.6</v>
      </c>
      <c r="E52" s="9">
        <f>D52/D89*100</f>
        <v>0.1877136168534522</v>
      </c>
      <c r="F52" s="17">
        <f>SUM(F53:F55)</f>
        <v>1622.4</v>
      </c>
      <c r="G52" s="9">
        <f>F52/F89*100</f>
        <v>0.19285142191074583</v>
      </c>
      <c r="H52" s="9">
        <f t="shared" si="9"/>
        <v>4.9961170075071237</v>
      </c>
      <c r="I52" s="10">
        <f t="shared" si="7"/>
        <v>99.436136307918616</v>
      </c>
    </row>
    <row r="53" spans="1:9" ht="20.25" customHeight="1">
      <c r="A53" s="3" t="s">
        <v>111</v>
      </c>
      <c r="B53" s="17">
        <v>0</v>
      </c>
      <c r="C53" s="9">
        <f>B53/B89*100</f>
        <v>0</v>
      </c>
      <c r="D53" s="17">
        <v>324.5</v>
      </c>
      <c r="E53" s="9">
        <f>D53/D89*100</f>
        <v>3.7333334560520501E-2</v>
      </c>
      <c r="F53" s="17">
        <v>324.5</v>
      </c>
      <c r="G53" s="9">
        <f>F53/F89*100</f>
        <v>3.8572661741886727E-2</v>
      </c>
      <c r="H53" s="9" t="e">
        <f t="shared" si="9"/>
        <v>#DIV/0!</v>
      </c>
      <c r="I53" s="10">
        <f t="shared" si="7"/>
        <v>100</v>
      </c>
    </row>
    <row r="54" spans="1:9" ht="66" customHeight="1">
      <c r="A54" s="3" t="s">
        <v>102</v>
      </c>
      <c r="B54" s="17">
        <v>1545.2</v>
      </c>
      <c r="C54" s="9">
        <f>B54/B89*100</f>
        <v>0.24505349404224394</v>
      </c>
      <c r="D54" s="17">
        <v>1080.3</v>
      </c>
      <c r="E54" s="9">
        <f>D54/D89*100</f>
        <v>0.12428721517944621</v>
      </c>
      <c r="F54" s="17">
        <v>1077.9000000000001</v>
      </c>
      <c r="G54" s="9">
        <f>F54/F89*100</f>
        <v>0.12812780305571558</v>
      </c>
      <c r="H54" s="9">
        <f t="shared" si="9"/>
        <v>-30.242039865389586</v>
      </c>
      <c r="I54" s="10">
        <f t="shared" si="7"/>
        <v>99.777839489030839</v>
      </c>
    </row>
    <row r="55" spans="1:9" ht="56.25" customHeight="1">
      <c r="A55" s="3" t="s">
        <v>113</v>
      </c>
      <c r="B55" s="17">
        <v>0</v>
      </c>
      <c r="C55" s="9">
        <f>B55/B89*100</f>
        <v>0</v>
      </c>
      <c r="D55" s="17">
        <v>226.8</v>
      </c>
      <c r="E55" s="9">
        <f>D55/D89*100</f>
        <v>2.6093067113485514E-2</v>
      </c>
      <c r="F55" s="17">
        <v>220</v>
      </c>
      <c r="G55" s="9">
        <f>F55/F89*100</f>
        <v>2.6150957113143542E-2</v>
      </c>
      <c r="H55" s="9" t="e">
        <f>F55/B55*100-100</f>
        <v>#DIV/0!</v>
      </c>
      <c r="I55" s="10">
        <f t="shared" si="7"/>
        <v>97.001763668430328</v>
      </c>
    </row>
    <row r="56" spans="1:9" ht="26.25" customHeight="1">
      <c r="A56" s="3" t="s">
        <v>45</v>
      </c>
      <c r="B56" s="17">
        <f>SUM(B58:B60)</f>
        <v>4470.5</v>
      </c>
      <c r="C56" s="9">
        <f>B56/B89*100</f>
        <v>0.70897724897479397</v>
      </c>
      <c r="D56" s="17">
        <f>SUM(D57:D60)</f>
        <v>7871.9</v>
      </c>
      <c r="E56" s="9">
        <f>D56/D89*100</f>
        <v>0.90565262350373288</v>
      </c>
      <c r="F56" s="17">
        <f>SUM(F57:F60)</f>
        <v>6585.0999999999995</v>
      </c>
      <c r="G56" s="9">
        <f>F56/F89*100</f>
        <v>0.78275758038982512</v>
      </c>
      <c r="H56" s="9">
        <f t="shared" si="9"/>
        <v>47.30119673414606</v>
      </c>
      <c r="I56" s="10">
        <f t="shared" si="7"/>
        <v>83.653247627637541</v>
      </c>
    </row>
    <row r="57" spans="1:9" ht="26.25" customHeight="1">
      <c r="A57" s="3" t="s">
        <v>112</v>
      </c>
      <c r="B57" s="17">
        <v>0</v>
      </c>
      <c r="C57" s="9">
        <f>B57/B89*100</f>
        <v>0</v>
      </c>
      <c r="D57" s="17">
        <v>497.6</v>
      </c>
      <c r="E57" s="9">
        <f>D57/D89*100</f>
        <v>5.724828128602466E-2</v>
      </c>
      <c r="F57" s="17">
        <v>497.6</v>
      </c>
      <c r="G57" s="9">
        <f>F57/F89*100</f>
        <v>5.9148710270455582E-2</v>
      </c>
      <c r="H57" s="9" t="e">
        <f t="shared" si="9"/>
        <v>#DIV/0!</v>
      </c>
      <c r="I57" s="10">
        <f t="shared" si="7"/>
        <v>100</v>
      </c>
    </row>
    <row r="58" spans="1:9" ht="26.25" customHeight="1">
      <c r="A58" s="3" t="s">
        <v>46</v>
      </c>
      <c r="B58" s="17">
        <v>535</v>
      </c>
      <c r="C58" s="9">
        <f>B58/B89*100</f>
        <v>8.4845728263396647E-2</v>
      </c>
      <c r="D58" s="17">
        <v>1139.9000000000001</v>
      </c>
      <c r="E58" s="9">
        <f>D58/D89*100</f>
        <v>0.13114412346852794</v>
      </c>
      <c r="F58" s="17">
        <v>271.2</v>
      </c>
      <c r="G58" s="9">
        <f>F58/F89*100</f>
        <v>3.2236998041293312E-2</v>
      </c>
      <c r="H58" s="9">
        <f t="shared" si="9"/>
        <v>-49.308411214953274</v>
      </c>
      <c r="I58" s="10">
        <f t="shared" si="7"/>
        <v>23.791560663216067</v>
      </c>
    </row>
    <row r="59" spans="1:9" ht="26.25" customHeight="1">
      <c r="A59" s="3" t="s">
        <v>47</v>
      </c>
      <c r="B59" s="17">
        <v>2650.4</v>
      </c>
      <c r="C59" s="9">
        <f>B59/B89*100</f>
        <v>0.42032732371832993</v>
      </c>
      <c r="D59" s="17">
        <v>3757.7</v>
      </c>
      <c r="E59" s="9">
        <f>D59/D89*100</f>
        <v>0.43231886372285938</v>
      </c>
      <c r="F59" s="17">
        <v>3692.6</v>
      </c>
      <c r="G59" s="9">
        <f>F59/F89*100</f>
        <v>0.43893192834542655</v>
      </c>
      <c r="H59" s="9">
        <f t="shared" si="9"/>
        <v>39.322366435255049</v>
      </c>
      <c r="I59" s="10">
        <f t="shared" si="7"/>
        <v>98.267557282380182</v>
      </c>
    </row>
    <row r="60" spans="1:9" ht="26.25" customHeight="1">
      <c r="A60" s="3" t="s">
        <v>48</v>
      </c>
      <c r="B60" s="17">
        <v>1285.0999999999999</v>
      </c>
      <c r="C60" s="9">
        <f>B60/B89*100</f>
        <v>0.20380419699306734</v>
      </c>
      <c r="D60" s="17">
        <v>2476.6999999999998</v>
      </c>
      <c r="E60" s="9">
        <f>D60/D89*100</f>
        <v>0.28494135502632084</v>
      </c>
      <c r="F60" s="17">
        <v>2123.6999999999998</v>
      </c>
      <c r="G60" s="9">
        <f>F60/F89*100</f>
        <v>0.25243994373264972</v>
      </c>
      <c r="H60" s="9">
        <f t="shared" si="9"/>
        <v>65.255622130573499</v>
      </c>
      <c r="I60" s="10">
        <f t="shared" si="7"/>
        <v>85.74716356442039</v>
      </c>
    </row>
    <row r="61" spans="1:9" ht="26.25" customHeight="1">
      <c r="A61" s="3" t="s">
        <v>49</v>
      </c>
      <c r="B61" s="17">
        <f>SUM(B62:B64)</f>
        <v>15285.6</v>
      </c>
      <c r="C61" s="9">
        <f>B61/B89*100</f>
        <v>2.4241455400803287</v>
      </c>
      <c r="D61" s="17">
        <f>SUM(D62:D64)</f>
        <v>158232.6</v>
      </c>
      <c r="E61" s="9">
        <f>D61/D89*100</f>
        <v>18.204470244009293</v>
      </c>
      <c r="F61" s="17">
        <f>SUM(F62:F64)</f>
        <v>142572.80000000002</v>
      </c>
      <c r="G61" s="9">
        <f>F61/F89*100</f>
        <v>16.947341719549055</v>
      </c>
      <c r="H61" s="9">
        <f t="shared" si="9"/>
        <v>832.72622599047475</v>
      </c>
      <c r="I61" s="10">
        <f t="shared" si="7"/>
        <v>90.103303617585766</v>
      </c>
    </row>
    <row r="62" spans="1:9" ht="15" customHeight="1">
      <c r="A62" s="3" t="s">
        <v>50</v>
      </c>
      <c r="B62" s="17">
        <v>12796.9</v>
      </c>
      <c r="C62" s="9">
        <f>B62/B89*100</f>
        <v>2.0294622430165621</v>
      </c>
      <c r="D62" s="17">
        <v>121721.8</v>
      </c>
      <c r="E62" s="9">
        <f>D62/D89*100</f>
        <v>14.003946633925313</v>
      </c>
      <c r="F62" s="17">
        <v>121021.7</v>
      </c>
      <c r="G62" s="9">
        <f>F62/F89*100</f>
        <v>14.385605847544197</v>
      </c>
      <c r="H62" s="9">
        <f t="shared" si="9"/>
        <v>845.71107064992304</v>
      </c>
      <c r="I62" s="10">
        <f t="shared" si="7"/>
        <v>99.424835978436064</v>
      </c>
    </row>
    <row r="63" spans="1:9" ht="15" customHeight="1">
      <c r="A63" s="3" t="s">
        <v>51</v>
      </c>
      <c r="B63" s="17">
        <v>1000</v>
      </c>
      <c r="C63" s="9">
        <f>B63/B89*100</f>
        <v>0.15859014628672272</v>
      </c>
      <c r="D63" s="17">
        <v>35289.699999999997</v>
      </c>
      <c r="E63" s="9">
        <f>D63/D89*100</f>
        <v>4.0600375243155629</v>
      </c>
      <c r="F63" s="17">
        <v>20330</v>
      </c>
      <c r="G63" s="9">
        <f>F63/F89*100</f>
        <v>2.416586173228219</v>
      </c>
      <c r="H63" s="9">
        <f t="shared" si="9"/>
        <v>1932.9999999999998</v>
      </c>
      <c r="I63" s="10">
        <f t="shared" si="7"/>
        <v>57.608877377818459</v>
      </c>
    </row>
    <row r="64" spans="1:9" ht="15" customHeight="1">
      <c r="A64" s="3" t="s">
        <v>52</v>
      </c>
      <c r="B64" s="17">
        <v>1488.7</v>
      </c>
      <c r="C64" s="9">
        <f>B64/B89*100</f>
        <v>0.23609315077704413</v>
      </c>
      <c r="D64" s="17">
        <v>1221.0999999999999</v>
      </c>
      <c r="E64" s="9">
        <f>D64/D89*100</f>
        <v>0.14048608576841781</v>
      </c>
      <c r="F64" s="17">
        <v>1221.0999999999999</v>
      </c>
      <c r="G64" s="9">
        <f>F64/F89*100</f>
        <v>0.14514969877663444</v>
      </c>
      <c r="H64" s="9">
        <f t="shared" si="9"/>
        <v>-17.975414791428761</v>
      </c>
      <c r="I64" s="10">
        <f t="shared" si="7"/>
        <v>100</v>
      </c>
    </row>
    <row r="65" spans="1:9" ht="15" customHeight="1">
      <c r="A65" s="3" t="s">
        <v>53</v>
      </c>
      <c r="B65" s="17">
        <f>SUM(B66:B71)</f>
        <v>475618.7</v>
      </c>
      <c r="C65" s="9">
        <f>B65/B89*100</f>
        <v>75.428439209700898</v>
      </c>
      <c r="D65" s="17">
        <f>SUM(D66:D71)</f>
        <v>531063.5</v>
      </c>
      <c r="E65" s="9">
        <f>D65/D89*100</f>
        <v>61.098216697630136</v>
      </c>
      <c r="F65" s="17">
        <f>SUM(F66:F71)</f>
        <v>523739.6</v>
      </c>
      <c r="G65" s="9">
        <f>F65/F89*100</f>
        <v>62.25587190024978</v>
      </c>
      <c r="H65" s="9">
        <f t="shared" si="9"/>
        <v>10.117537430719167</v>
      </c>
      <c r="I65" s="10">
        <f t="shared" si="7"/>
        <v>98.620899383971974</v>
      </c>
    </row>
    <row r="66" spans="1:9" ht="15" customHeight="1">
      <c r="A66" s="3" t="s">
        <v>54</v>
      </c>
      <c r="B66" s="17">
        <v>158324.1</v>
      </c>
      <c r="C66" s="9">
        <f>B66/B89*100</f>
        <v>25.108642179713719</v>
      </c>
      <c r="D66" s="17">
        <v>176548.6</v>
      </c>
      <c r="E66" s="9">
        <f>D66/D89*100</f>
        <v>20.311704006137163</v>
      </c>
      <c r="F66" s="17">
        <v>172298.7</v>
      </c>
      <c r="G66" s="9">
        <f>F66/F89*100</f>
        <v>20.480799610683569</v>
      </c>
      <c r="H66" s="9">
        <f t="shared" si="9"/>
        <v>8.8265778867525597</v>
      </c>
      <c r="I66" s="10">
        <f t="shared" si="7"/>
        <v>97.592787481747237</v>
      </c>
    </row>
    <row r="67" spans="1:9" ht="15" customHeight="1">
      <c r="A67" s="3" t="s">
        <v>55</v>
      </c>
      <c r="B67" s="17">
        <v>281910.40000000002</v>
      </c>
      <c r="C67" s="9">
        <f>B67/B89*100</f>
        <v>44.708211575748521</v>
      </c>
      <c r="D67" s="17">
        <v>300789.5</v>
      </c>
      <c r="E67" s="9">
        <f>D67/D89*100</f>
        <v>34.605470064072975</v>
      </c>
      <c r="F67" s="17">
        <v>297914</v>
      </c>
      <c r="G67" s="9">
        <f>F67/F89*100</f>
        <v>35.412437442750203</v>
      </c>
      <c r="H67" s="9">
        <f t="shared" si="9"/>
        <v>5.6768391659193611</v>
      </c>
      <c r="I67" s="10">
        <f t="shared" si="7"/>
        <v>99.044015831669654</v>
      </c>
    </row>
    <row r="68" spans="1:9" ht="26.25" customHeight="1">
      <c r="A68" s="3" t="s">
        <v>56</v>
      </c>
      <c r="B68" s="17">
        <v>33137.5</v>
      </c>
      <c r="C68" s="9">
        <f>B68/B89*100</f>
        <v>5.2552809725762737</v>
      </c>
      <c r="D68" s="17">
        <v>51071.8</v>
      </c>
      <c r="E68" s="9">
        <f>D68/D89*100</f>
        <v>5.8757491402403419</v>
      </c>
      <c r="F68" s="17">
        <v>50974.400000000001</v>
      </c>
      <c r="G68" s="9">
        <f>F68/F89*100</f>
        <v>6.0592243103101104</v>
      </c>
      <c r="H68" s="9">
        <f t="shared" si="9"/>
        <v>53.826933232742363</v>
      </c>
      <c r="I68" s="10">
        <f t="shared" si="7"/>
        <v>99.809288100282345</v>
      </c>
    </row>
    <row r="69" spans="1:9" ht="36.75" customHeight="1">
      <c r="A69" s="3" t="s">
        <v>57</v>
      </c>
      <c r="B69" s="17">
        <v>25.4</v>
      </c>
      <c r="C69" s="9">
        <f>B69/B89*100</f>
        <v>4.0281897156827567E-3</v>
      </c>
      <c r="D69" s="17">
        <v>62.3</v>
      </c>
      <c r="E69" s="9">
        <f>D69/D89*100</f>
        <v>7.1675400404327483E-3</v>
      </c>
      <c r="F69" s="17">
        <v>50.3</v>
      </c>
      <c r="G69" s="9">
        <f>F69/F89*100</f>
        <v>5.9790597399596371E-3</v>
      </c>
      <c r="H69" s="9">
        <f t="shared" si="9"/>
        <v>98.031496062992119</v>
      </c>
      <c r="I69" s="10">
        <f t="shared" si="7"/>
        <v>80.738362760834676</v>
      </c>
    </row>
    <row r="70" spans="1:9" ht="15" customHeight="1">
      <c r="A70" s="3" t="s">
        <v>58</v>
      </c>
      <c r="B70" s="17">
        <v>367.6</v>
      </c>
      <c r="C70" s="9">
        <f>B70/B89*100</f>
        <v>5.8297737774999275E-2</v>
      </c>
      <c r="D70" s="17">
        <v>559.6</v>
      </c>
      <c r="E70" s="9">
        <f>D70/D89*100</f>
        <v>6.4381306687418399E-2</v>
      </c>
      <c r="F70" s="17">
        <v>559.6</v>
      </c>
      <c r="G70" s="9">
        <f>F70/F89*100</f>
        <v>6.651852545688694E-2</v>
      </c>
      <c r="H70" s="9">
        <f t="shared" si="9"/>
        <v>52.230685527747539</v>
      </c>
      <c r="I70" s="10">
        <f t="shared" si="7"/>
        <v>100</v>
      </c>
    </row>
    <row r="71" spans="1:9" ht="26.25" customHeight="1">
      <c r="A71" s="3" t="s">
        <v>59</v>
      </c>
      <c r="B71" s="17">
        <v>1853.7</v>
      </c>
      <c r="C71" s="9">
        <f>B71/B89*100</f>
        <v>0.29397855417169794</v>
      </c>
      <c r="D71" s="17">
        <v>2031.7</v>
      </c>
      <c r="E71" s="9">
        <f>D71/D89*100</f>
        <v>0.23374464045180124</v>
      </c>
      <c r="F71" s="17">
        <v>1942.6</v>
      </c>
      <c r="G71" s="9">
        <f>F71/F89*100</f>
        <v>0.23091295130905745</v>
      </c>
      <c r="H71" s="9">
        <f t="shared" si="9"/>
        <v>4.7958137778497019</v>
      </c>
      <c r="I71" s="10">
        <f t="shared" si="7"/>
        <v>95.614510016242548</v>
      </c>
    </row>
    <row r="72" spans="1:9" ht="26.25" customHeight="1">
      <c r="A72" s="3" t="s">
        <v>60</v>
      </c>
      <c r="B72" s="17">
        <f>B73</f>
        <v>19465.400000000001</v>
      </c>
      <c r="C72" s="9">
        <f>B72/B89*100</f>
        <v>3.0870206335295727</v>
      </c>
      <c r="D72" s="17">
        <f>D73</f>
        <v>22894.7</v>
      </c>
      <c r="E72" s="9">
        <f>D72/D89*100</f>
        <v>2.6340076880207972</v>
      </c>
      <c r="F72" s="17">
        <f>F73</f>
        <v>22894.799999999999</v>
      </c>
      <c r="G72" s="9">
        <f>F72/F89*100</f>
        <v>2.7214587859727213</v>
      </c>
      <c r="H72" s="9">
        <f t="shared" si="9"/>
        <v>17.61792719389274</v>
      </c>
      <c r="I72" s="10">
        <f t="shared" si="7"/>
        <v>100.00043678231205</v>
      </c>
    </row>
    <row r="73" spans="1:9" ht="15" customHeight="1">
      <c r="A73" s="3" t="s">
        <v>61</v>
      </c>
      <c r="B73" s="17">
        <v>19465.400000000001</v>
      </c>
      <c r="C73" s="9">
        <f>B73/B89*100</f>
        <v>3.0870206335295727</v>
      </c>
      <c r="D73" s="17">
        <v>22894.7</v>
      </c>
      <c r="E73" s="9">
        <f>D73/D89*100</f>
        <v>2.6340076880207972</v>
      </c>
      <c r="F73" s="17">
        <v>22894.799999999999</v>
      </c>
      <c r="G73" s="9">
        <f>F73/F89*100</f>
        <v>2.7214587859727213</v>
      </c>
      <c r="H73" s="9">
        <f t="shared" si="9"/>
        <v>17.61792719389274</v>
      </c>
      <c r="I73" s="10">
        <f t="shared" si="7"/>
        <v>100.00043678231205</v>
      </c>
    </row>
    <row r="74" spans="1:9" ht="15" customHeight="1">
      <c r="A74" s="3" t="s">
        <v>62</v>
      </c>
      <c r="B74" s="17">
        <f>SUM(B75:B78)</f>
        <v>21544.3</v>
      </c>
      <c r="C74" s="9">
        <f>B74/B89*100</f>
        <v>3.4167136886450402</v>
      </c>
      <c r="D74" s="17">
        <f>SUM(D75:D78)</f>
        <v>26133.1</v>
      </c>
      <c r="E74" s="9">
        <f>D74/D89*100</f>
        <v>3.006581711567144</v>
      </c>
      <c r="F74" s="17">
        <f>SUM(F75:F78)</f>
        <v>24829.1</v>
      </c>
      <c r="G74" s="9">
        <f>F74/F89*100</f>
        <v>2.9513851329906924</v>
      </c>
      <c r="H74" s="9">
        <f t="shared" si="9"/>
        <v>15.246724191549504</v>
      </c>
      <c r="I74" s="10">
        <f t="shared" si="7"/>
        <v>95.010159529485591</v>
      </c>
    </row>
    <row r="75" spans="1:9" ht="15" customHeight="1">
      <c r="A75" s="3" t="s">
        <v>63</v>
      </c>
      <c r="B75" s="17">
        <v>2184.1</v>
      </c>
      <c r="C75" s="9">
        <f>B75/B89*100</f>
        <v>0.34637673850483108</v>
      </c>
      <c r="D75" s="17">
        <v>2194</v>
      </c>
      <c r="E75" s="9">
        <f>D75/D89*100</f>
        <v>0.2524170601719013</v>
      </c>
      <c r="F75" s="17">
        <v>2179.1</v>
      </c>
      <c r="G75" s="9">
        <f>F75/F89*100</f>
        <v>0.2590252302056868</v>
      </c>
      <c r="H75" s="9">
        <f t="shared" si="9"/>
        <v>-0.22892724692093225</v>
      </c>
      <c r="I75" s="10">
        <f t="shared" ref="I75:I102" si="10">F75/D75*100</f>
        <v>99.320875113947125</v>
      </c>
    </row>
    <row r="76" spans="1:9" ht="26.25" customHeight="1">
      <c r="A76" s="3" t="s">
        <v>64</v>
      </c>
      <c r="B76" s="17">
        <v>9226.6</v>
      </c>
      <c r="C76" s="9">
        <f>B76/B89*100</f>
        <v>1.4632478437290759</v>
      </c>
      <c r="D76" s="17">
        <v>12849.8</v>
      </c>
      <c r="E76" s="9">
        <f>D76/D89*100</f>
        <v>1.4783540290778929</v>
      </c>
      <c r="F76" s="17">
        <v>12849.8</v>
      </c>
      <c r="G76" s="9">
        <f>F76/F89*100</f>
        <v>1.5274298577839631</v>
      </c>
      <c r="H76" s="9">
        <f t="shared" si="9"/>
        <v>39.269069863221546</v>
      </c>
      <c r="I76" s="10">
        <f t="shared" si="10"/>
        <v>100</v>
      </c>
    </row>
    <row r="77" spans="1:9" ht="15" customHeight="1">
      <c r="A77" s="3" t="s">
        <v>65</v>
      </c>
      <c r="B77" s="17">
        <v>8813.2999999999993</v>
      </c>
      <c r="C77" s="9">
        <f>B77/B89*100</f>
        <v>1.3977025362687734</v>
      </c>
      <c r="D77" s="17">
        <v>9683.2000000000007</v>
      </c>
      <c r="E77" s="9">
        <f>D77/D89*100</f>
        <v>1.1140405091415473</v>
      </c>
      <c r="F77" s="17">
        <v>9683.2000000000007</v>
      </c>
      <c r="G77" s="9">
        <f>F77/F89*100</f>
        <v>1.1510224905363253</v>
      </c>
      <c r="H77" s="9">
        <f t="shared" si="9"/>
        <v>9.8703096456492148</v>
      </c>
      <c r="I77" s="10">
        <f t="shared" si="10"/>
        <v>100</v>
      </c>
    </row>
    <row r="78" spans="1:9" ht="26.25" customHeight="1">
      <c r="A78" s="3" t="s">
        <v>66</v>
      </c>
      <c r="B78" s="17">
        <v>1320.3</v>
      </c>
      <c r="C78" s="9">
        <f>B78/B89*100</f>
        <v>0.20938657014236001</v>
      </c>
      <c r="D78" s="17">
        <v>1406.1</v>
      </c>
      <c r="E78" s="9">
        <f>D78/D89*100</f>
        <v>0.16177011317580237</v>
      </c>
      <c r="F78" s="17">
        <v>117</v>
      </c>
      <c r="G78" s="9">
        <f>F78/F89*100</f>
        <v>1.3907554464717248E-2</v>
      </c>
      <c r="H78" s="9">
        <f t="shared" si="9"/>
        <v>-91.138377641445132</v>
      </c>
      <c r="I78" s="10">
        <f t="shared" si="10"/>
        <v>8.3208875613398767</v>
      </c>
    </row>
    <row r="79" spans="1:9" ht="26.25" customHeight="1">
      <c r="A79" s="3" t="s">
        <v>67</v>
      </c>
      <c r="B79" s="17">
        <f>SUM(B80:B81)</f>
        <v>8856.4</v>
      </c>
      <c r="C79" s="9">
        <f>B79/B89*100</f>
        <v>1.4045377715737311</v>
      </c>
      <c r="D79" s="17">
        <f>SUM(D80:D81)</f>
        <v>11339</v>
      </c>
      <c r="E79" s="9">
        <f>D79/D89*100</f>
        <v>1.304538306877479</v>
      </c>
      <c r="F79" s="17">
        <f>SUM(F80:F81)</f>
        <v>11339</v>
      </c>
      <c r="G79" s="9">
        <f>F79/F89*100</f>
        <v>1.3478441032087938</v>
      </c>
      <c r="H79" s="9">
        <f t="shared" si="9"/>
        <v>28.031705885009728</v>
      </c>
      <c r="I79" s="10">
        <f t="shared" si="10"/>
        <v>100</v>
      </c>
    </row>
    <row r="80" spans="1:9" ht="15" customHeight="1">
      <c r="A80" s="3" t="s">
        <v>68</v>
      </c>
      <c r="B80" s="17">
        <v>454.3</v>
      </c>
      <c r="C80" s="9">
        <f>B80/B89*100</f>
        <v>7.2047503458058132E-2</v>
      </c>
      <c r="D80" s="17">
        <v>500</v>
      </c>
      <c r="E80" s="9">
        <f t="shared" ref="E80:G80" si="11">D80/D89*100</f>
        <v>5.7524398398336674E-2</v>
      </c>
      <c r="F80" s="17">
        <v>500</v>
      </c>
      <c r="G80" s="9">
        <f t="shared" si="11"/>
        <v>5.9433993438962593E-2</v>
      </c>
      <c r="H80" s="9">
        <f t="shared" si="9"/>
        <v>10.0594320933304</v>
      </c>
      <c r="I80" s="10">
        <f t="shared" si="10"/>
        <v>100</v>
      </c>
    </row>
    <row r="81" spans="1:9" ht="15" customHeight="1">
      <c r="A81" s="3" t="s">
        <v>69</v>
      </c>
      <c r="B81" s="17">
        <v>8402.1</v>
      </c>
      <c r="C81" s="9">
        <f>B81/B89*100</f>
        <v>1.3324902681156729</v>
      </c>
      <c r="D81" s="17">
        <v>10839</v>
      </c>
      <c r="E81" s="9">
        <f t="shared" ref="E81:G81" si="12">D81/D89*100</f>
        <v>1.2470139084791423</v>
      </c>
      <c r="F81" s="17">
        <v>10839</v>
      </c>
      <c r="G81" s="9">
        <f t="shared" si="12"/>
        <v>1.2884101097698311</v>
      </c>
      <c r="H81" s="9">
        <f t="shared" si="9"/>
        <v>29.003463419859315</v>
      </c>
      <c r="I81" s="10">
        <f t="shared" si="10"/>
        <v>100</v>
      </c>
    </row>
    <row r="82" spans="1:9" ht="26.25" customHeight="1">
      <c r="A82" s="3" t="s">
        <v>70</v>
      </c>
      <c r="B82" s="17">
        <f>B83</f>
        <v>1150</v>
      </c>
      <c r="C82" s="9">
        <f>B82/B89*100</f>
        <v>0.18237866822973112</v>
      </c>
      <c r="D82" s="17">
        <f>D83</f>
        <v>1420.5</v>
      </c>
      <c r="E82" s="9">
        <f t="shared" ref="E82:G82" si="13">D82/D89*100</f>
        <v>0.16342681584967447</v>
      </c>
      <c r="F82" s="17">
        <f>F83</f>
        <v>1420.5</v>
      </c>
      <c r="G82" s="9">
        <f t="shared" si="13"/>
        <v>0.16885197536009275</v>
      </c>
      <c r="H82" s="9">
        <f t="shared" si="9"/>
        <v>23.521739130434781</v>
      </c>
      <c r="I82" s="10">
        <f t="shared" si="10"/>
        <v>100</v>
      </c>
    </row>
    <row r="83" spans="1:9" ht="26.25" customHeight="1">
      <c r="A83" s="3" t="s">
        <v>71</v>
      </c>
      <c r="B83" s="17">
        <v>1150</v>
      </c>
      <c r="C83" s="9">
        <f>B83/B89*100</f>
        <v>0.18237866822973112</v>
      </c>
      <c r="D83" s="17">
        <v>1420.5</v>
      </c>
      <c r="E83" s="9">
        <f t="shared" ref="E83:G83" si="14">D83/D89*100</f>
        <v>0.16342681584967447</v>
      </c>
      <c r="F83" s="17">
        <v>1420.5</v>
      </c>
      <c r="G83" s="9">
        <f t="shared" si="14"/>
        <v>0.16885197536009275</v>
      </c>
      <c r="H83" s="9">
        <f t="shared" si="9"/>
        <v>23.521739130434781</v>
      </c>
      <c r="I83" s="10">
        <f t="shared" si="10"/>
        <v>100</v>
      </c>
    </row>
    <row r="84" spans="1:9" ht="39" customHeight="1">
      <c r="A84" s="3" t="s">
        <v>72</v>
      </c>
      <c r="B84" s="17">
        <f>B85</f>
        <v>90</v>
      </c>
      <c r="C84" s="9">
        <f>B84/B89*100</f>
        <v>1.4273113165805046E-2</v>
      </c>
      <c r="D84" s="17">
        <f>D85</f>
        <v>270</v>
      </c>
      <c r="E84" s="9">
        <f t="shared" ref="E84:G84" si="15">D84/D89*100</f>
        <v>3.1063175135101803E-2</v>
      </c>
      <c r="F84" s="17">
        <f>F85</f>
        <v>263.60000000000002</v>
      </c>
      <c r="G84" s="9">
        <f t="shared" si="15"/>
        <v>3.1333601341021082E-2</v>
      </c>
      <c r="H84" s="9">
        <f t="shared" si="9"/>
        <v>192.88888888888891</v>
      </c>
      <c r="I84" s="10">
        <f t="shared" si="10"/>
        <v>97.629629629629633</v>
      </c>
    </row>
    <row r="85" spans="1:9" ht="39" customHeight="1">
      <c r="A85" s="3" t="s">
        <v>73</v>
      </c>
      <c r="B85" s="17">
        <v>90</v>
      </c>
      <c r="C85" s="9">
        <f>B85/B89*100</f>
        <v>1.4273113165805046E-2</v>
      </c>
      <c r="D85" s="17">
        <v>270</v>
      </c>
      <c r="E85" s="9">
        <f t="shared" ref="E85:G85" si="16">D85/D89*100</f>
        <v>3.1063175135101803E-2</v>
      </c>
      <c r="F85" s="17">
        <v>263.60000000000002</v>
      </c>
      <c r="G85" s="9">
        <f t="shared" si="16"/>
        <v>3.1333601341021082E-2</v>
      </c>
      <c r="H85" s="9">
        <f t="shared" si="9"/>
        <v>192.88888888888891</v>
      </c>
      <c r="I85" s="10">
        <f t="shared" si="10"/>
        <v>97.629629629629633</v>
      </c>
    </row>
    <row r="86" spans="1:9" ht="90" customHeight="1">
      <c r="A86" s="3" t="s">
        <v>74</v>
      </c>
      <c r="B86" s="17">
        <f>SUM(B87:B88)</f>
        <v>16406.599999999999</v>
      </c>
      <c r="C86" s="9">
        <f>B86/B89*100</f>
        <v>2.6019250940677447</v>
      </c>
      <c r="D86" s="17">
        <f>SUM(D87:D88)</f>
        <v>21757.5</v>
      </c>
      <c r="E86" s="9">
        <f t="shared" ref="E86:G86" si="17">D86/D89*100</f>
        <v>2.50317419630362</v>
      </c>
      <c r="F86" s="17">
        <f>SUM(F87:F88)</f>
        <v>21605.8</v>
      </c>
      <c r="G86" s="9">
        <f t="shared" si="17"/>
        <v>2.5682379508870761</v>
      </c>
      <c r="H86" s="9">
        <f t="shared" si="9"/>
        <v>31.689685858130275</v>
      </c>
      <c r="I86" s="10">
        <f t="shared" si="10"/>
        <v>99.302769160059739</v>
      </c>
    </row>
    <row r="87" spans="1:9" ht="64.5" customHeight="1">
      <c r="A87" s="3" t="s">
        <v>75</v>
      </c>
      <c r="B87" s="17">
        <v>12493</v>
      </c>
      <c r="C87" s="9">
        <f>B87/B89*100</f>
        <v>1.981266697560027</v>
      </c>
      <c r="D87" s="17">
        <v>10425</v>
      </c>
      <c r="E87" s="9">
        <f t="shared" ref="E87:G87" si="18">D87/D89*100</f>
        <v>1.1993837066053197</v>
      </c>
      <c r="F87" s="17">
        <v>10425</v>
      </c>
      <c r="G87" s="9">
        <f t="shared" si="18"/>
        <v>1.23919876320237</v>
      </c>
      <c r="H87" s="9">
        <f t="shared" si="9"/>
        <v>-16.553269831105425</v>
      </c>
      <c r="I87" s="10">
        <f t="shared" si="10"/>
        <v>100</v>
      </c>
    </row>
    <row r="88" spans="1:9" ht="26.25" customHeight="1">
      <c r="A88" s="3" t="s">
        <v>76</v>
      </c>
      <c r="B88" s="17">
        <v>3913.6</v>
      </c>
      <c r="C88" s="9">
        <f>B88/B89*100</f>
        <v>0.62065839650771804</v>
      </c>
      <c r="D88" s="17">
        <v>11332.5</v>
      </c>
      <c r="E88" s="9">
        <f t="shared" ref="E88:G88" si="19">D88/D89*100</f>
        <v>1.3037904896983006</v>
      </c>
      <c r="F88" s="17">
        <v>11180.8</v>
      </c>
      <c r="G88" s="9">
        <f t="shared" si="19"/>
        <v>1.3290391876847059</v>
      </c>
      <c r="H88" s="9">
        <f t="shared" si="9"/>
        <v>185.69092395748157</v>
      </c>
      <c r="I88" s="10">
        <f t="shared" si="10"/>
        <v>98.661372159717615</v>
      </c>
    </row>
    <row r="89" spans="1:9" s="14" customFormat="1" ht="15" customHeight="1">
      <c r="A89" s="12" t="s">
        <v>77</v>
      </c>
      <c r="B89" s="16">
        <f>B43+B50+B52+B56+B61+B65+B72+B74+B79+B82+B84+B86</f>
        <v>630556.20000000007</v>
      </c>
      <c r="C89" s="13">
        <f>C43+C50+C52+C56+C61+C65+C72+C74+C79+C82+C84+C86</f>
        <v>100</v>
      </c>
      <c r="D89" s="16">
        <f>D43+D50+D52+D56+D61+D65+D72+D74+D79+D82+D84+D86</f>
        <v>869196.4</v>
      </c>
      <c r="E89" s="13"/>
      <c r="F89" s="16">
        <f>F43+F50+F52+F56+F61+F65+F72+F74+F79+F82+F84+F86</f>
        <v>841269.4</v>
      </c>
      <c r="G89" s="13"/>
      <c r="H89" s="9">
        <f t="shared" si="9"/>
        <v>33.417037212543448</v>
      </c>
      <c r="I89" s="10">
        <f t="shared" si="10"/>
        <v>96.787032251859301</v>
      </c>
    </row>
    <row r="90" spans="1:9" ht="115.5" customHeight="1">
      <c r="A90" s="3" t="s">
        <v>78</v>
      </c>
      <c r="B90" s="17">
        <v>204540.79999999999</v>
      </c>
      <c r="C90" s="9">
        <f>B90/B89*100</f>
        <v>32.438155393603289</v>
      </c>
      <c r="D90" s="17">
        <v>199189</v>
      </c>
      <c r="E90" s="9">
        <f t="shared" ref="E90:G90" si="20">D90/D89*100</f>
        <v>22.916454785132565</v>
      </c>
      <c r="F90" s="17">
        <v>197380.2</v>
      </c>
      <c r="G90" s="9">
        <f t="shared" si="20"/>
        <v>23.462187023562251</v>
      </c>
      <c r="H90" s="9">
        <f t="shared" si="9"/>
        <v>-3.5008174408235391</v>
      </c>
      <c r="I90" s="10">
        <f t="shared" si="10"/>
        <v>99.091917726380473</v>
      </c>
    </row>
    <row r="91" spans="1:9" ht="51.75" customHeight="1">
      <c r="A91" s="3" t="s">
        <v>79</v>
      </c>
      <c r="B91" s="17">
        <v>54857.599999999999</v>
      </c>
      <c r="C91" s="9">
        <f>B91/B89*100</f>
        <v>8.6998748089385192</v>
      </c>
      <c r="D91" s="17">
        <v>94467.5</v>
      </c>
      <c r="E91" s="9">
        <f t="shared" ref="E91:G91" si="21">D91/D89*100</f>
        <v>10.868372211389739</v>
      </c>
      <c r="F91" s="17">
        <v>72854.8</v>
      </c>
      <c r="G91" s="9">
        <f t="shared" si="21"/>
        <v>8.6601034103938641</v>
      </c>
      <c r="H91" s="9">
        <f t="shared" si="9"/>
        <v>32.807122440646339</v>
      </c>
      <c r="I91" s="10">
        <f t="shared" si="10"/>
        <v>77.121549739328344</v>
      </c>
    </row>
    <row r="92" spans="1:9" ht="26.25" customHeight="1">
      <c r="A92" s="3" t="s">
        <v>80</v>
      </c>
      <c r="B92" s="17">
        <v>7262.6</v>
      </c>
      <c r="C92" s="9">
        <f>B92/B89*100</f>
        <v>1.1517767964219525</v>
      </c>
      <c r="D92" s="17">
        <v>11090.8</v>
      </c>
      <c r="E92" s="9">
        <f t="shared" ref="E92:G92" si="22">D92/D89*100</f>
        <v>1.2759831955125445</v>
      </c>
      <c r="F92" s="17">
        <v>10875.6</v>
      </c>
      <c r="G92" s="9">
        <f t="shared" si="22"/>
        <v>1.2927606780895633</v>
      </c>
      <c r="H92" s="9">
        <f t="shared" si="9"/>
        <v>49.748024123592103</v>
      </c>
      <c r="I92" s="10">
        <f t="shared" si="10"/>
        <v>98.059653045767675</v>
      </c>
    </row>
    <row r="93" spans="1:9" ht="51.75" customHeight="1">
      <c r="A93" s="3" t="s">
        <v>81</v>
      </c>
      <c r="B93" s="17">
        <v>12054.4</v>
      </c>
      <c r="C93" s="9">
        <f>B93/B89*100</f>
        <v>1.9117090593986703</v>
      </c>
      <c r="D93" s="17">
        <v>35001.4</v>
      </c>
      <c r="E93" s="9">
        <f t="shared" ref="E93:G93" si="23">D93/D89*100</f>
        <v>4.0268689561990829</v>
      </c>
      <c r="F93" s="17">
        <v>34840.6</v>
      </c>
      <c r="G93" s="9">
        <f t="shared" si="23"/>
        <v>4.1414319836190403</v>
      </c>
      <c r="H93" s="9">
        <f t="shared" si="9"/>
        <v>189.02807273692594</v>
      </c>
      <c r="I93" s="10">
        <f t="shared" si="10"/>
        <v>99.54058980497922</v>
      </c>
    </row>
    <row r="94" spans="1:9" ht="15" customHeight="1">
      <c r="A94" s="3" t="s">
        <v>82</v>
      </c>
      <c r="B94" s="17">
        <v>25304</v>
      </c>
      <c r="C94" s="9">
        <f>B94/B89*100</f>
        <v>4.0129650616392318</v>
      </c>
      <c r="D94" s="17">
        <v>85745.1</v>
      </c>
      <c r="E94" s="9">
        <f t="shared" ref="E94:G94" si="24">D94/D89*100</f>
        <v>9.8648705862104364</v>
      </c>
      <c r="F94" s="17">
        <v>85593.4</v>
      </c>
      <c r="G94" s="9">
        <f t="shared" si="24"/>
        <v>10.174315148037001</v>
      </c>
      <c r="H94" s="9">
        <f t="shared" si="9"/>
        <v>238.26035409421434</v>
      </c>
      <c r="I94" s="10">
        <f t="shared" si="10"/>
        <v>99.823080269309841</v>
      </c>
    </row>
    <row r="95" spans="1:9" ht="51.75" customHeight="1">
      <c r="A95" s="3" t="s">
        <v>83</v>
      </c>
      <c r="B95" s="17">
        <v>323754.8</v>
      </c>
      <c r="C95" s="9">
        <f>B95/B89*100</f>
        <v>51.344321093028654</v>
      </c>
      <c r="D95" s="17">
        <v>397260.7</v>
      </c>
      <c r="E95" s="9">
        <f t="shared" ref="E95:G95" si="25">D95/D89*100</f>
        <v>45.704365549604212</v>
      </c>
      <c r="F95" s="17">
        <v>394536.6</v>
      </c>
      <c r="G95" s="9">
        <f t="shared" si="25"/>
        <v>46.897771391661216</v>
      </c>
      <c r="H95" s="9">
        <f t="shared" si="9"/>
        <v>21.862780103955217</v>
      </c>
      <c r="I95" s="10">
        <f t="shared" si="10"/>
        <v>99.31427901123871</v>
      </c>
    </row>
    <row r="96" spans="1:9" ht="42" customHeight="1">
      <c r="A96" s="3" t="s">
        <v>84</v>
      </c>
      <c r="B96" s="17">
        <v>90</v>
      </c>
      <c r="C96" s="9">
        <f>B96/B89*100</f>
        <v>1.4273113165805046E-2</v>
      </c>
      <c r="D96" s="17">
        <v>270</v>
      </c>
      <c r="E96" s="9">
        <f t="shared" ref="E96:G96" si="26">D96/D89*100</f>
        <v>3.1063175135101803E-2</v>
      </c>
      <c r="F96" s="17">
        <v>263.60000000000002</v>
      </c>
      <c r="G96" s="9">
        <f t="shared" si="26"/>
        <v>3.1333601341021082E-2</v>
      </c>
      <c r="H96" s="9">
        <f t="shared" si="9"/>
        <v>192.88888888888891</v>
      </c>
      <c r="I96" s="10">
        <f t="shared" si="10"/>
        <v>97.629629629629633</v>
      </c>
    </row>
    <row r="97" spans="1:9" ht="15" customHeight="1">
      <c r="A97" s="3" t="s">
        <v>85</v>
      </c>
      <c r="B97" s="17">
        <f>SUM(B98:B102)</f>
        <v>2692</v>
      </c>
      <c r="C97" s="9">
        <f>B97/B89*100</f>
        <v>0.42692467380385757</v>
      </c>
      <c r="D97" s="17">
        <f>SUM(D98:D102)</f>
        <v>46171.899999999994</v>
      </c>
      <c r="E97" s="9">
        <f t="shared" ref="E97:G97" si="27">D97/D89*100</f>
        <v>5.3120215408163212</v>
      </c>
      <c r="F97" s="17">
        <f>SUM(F98:F102)</f>
        <v>44924.55</v>
      </c>
      <c r="G97" s="9">
        <f t="shared" si="27"/>
        <v>5.3400908198966945</v>
      </c>
      <c r="H97" s="9">
        <f t="shared" si="9"/>
        <v>1568.8168647845469</v>
      </c>
      <c r="I97" s="10">
        <f t="shared" si="10"/>
        <v>97.298465083741419</v>
      </c>
    </row>
    <row r="98" spans="1:9" ht="77.25" customHeight="1">
      <c r="A98" s="3" t="s">
        <v>86</v>
      </c>
      <c r="B98" s="17">
        <v>1000</v>
      </c>
      <c r="C98" s="9">
        <f>B98/B89*100</f>
        <v>0.15859014628672272</v>
      </c>
      <c r="D98" s="17">
        <v>4618.8999999999996</v>
      </c>
      <c r="E98" s="9">
        <f t="shared" ref="E98:G98" si="28">D98/D89*100</f>
        <v>0.53139888752415443</v>
      </c>
      <c r="F98" s="17">
        <v>4618.8999999999996</v>
      </c>
      <c r="G98" s="9">
        <f t="shared" si="28"/>
        <v>0.54903934459044856</v>
      </c>
      <c r="H98" s="9">
        <f t="shared" si="9"/>
        <v>361.89</v>
      </c>
      <c r="I98" s="10">
        <f t="shared" si="10"/>
        <v>100</v>
      </c>
    </row>
    <row r="99" spans="1:9" ht="15" customHeight="1">
      <c r="A99" s="3" t="s">
        <v>87</v>
      </c>
      <c r="B99" s="17">
        <v>1435.7</v>
      </c>
      <c r="C99" s="9">
        <f>B99/B89*100</f>
        <v>0.22768787302384783</v>
      </c>
      <c r="D99" s="17">
        <v>151.1</v>
      </c>
      <c r="E99" s="9">
        <f>D99/D89*100</f>
        <v>1.7383873195977343E-2</v>
      </c>
      <c r="F99" s="17">
        <v>151.1</v>
      </c>
      <c r="G99" s="9">
        <f>F99/F89*100</f>
        <v>1.7960952817254495E-2</v>
      </c>
      <c r="H99" s="9">
        <f t="shared" si="9"/>
        <v>-89.475517169325073</v>
      </c>
      <c r="I99" s="10">
        <f t="shared" si="10"/>
        <v>100</v>
      </c>
    </row>
    <row r="100" spans="1:9" ht="26.25" customHeight="1">
      <c r="A100" s="3" t="s">
        <v>88</v>
      </c>
      <c r="B100" s="17">
        <v>256.3</v>
      </c>
      <c r="C100" s="9">
        <f>B100/B89*100</f>
        <v>4.0646654493287034E-2</v>
      </c>
      <c r="D100" s="17">
        <v>40167.199999999997</v>
      </c>
      <c r="E100" s="9">
        <f>D100/D89*100</f>
        <v>4.6211880306913367</v>
      </c>
      <c r="F100" s="17">
        <v>40154.550000000003</v>
      </c>
      <c r="G100" s="9">
        <f>F100/F89*100</f>
        <v>4.7730905224889906</v>
      </c>
      <c r="H100" s="9">
        <f t="shared" si="9"/>
        <v>15567.011314865395</v>
      </c>
      <c r="I100" s="10">
        <f t="shared" si="10"/>
        <v>99.968506642235468</v>
      </c>
    </row>
    <row r="101" spans="1:9" ht="15" customHeight="1">
      <c r="A101" s="3" t="s">
        <v>89</v>
      </c>
      <c r="B101" s="17">
        <v>0</v>
      </c>
      <c r="C101" s="9">
        <f>B101/B89*100</f>
        <v>0</v>
      </c>
      <c r="D101" s="17">
        <v>1234.7</v>
      </c>
      <c r="E101" s="9">
        <f>D101/D89*100</f>
        <v>0.14205074940485257</v>
      </c>
      <c r="F101" s="17">
        <v>0</v>
      </c>
      <c r="G101" s="9">
        <f>F101/F89*100</f>
        <v>0</v>
      </c>
      <c r="H101" s="9" t="e">
        <f t="shared" si="9"/>
        <v>#DIV/0!</v>
      </c>
      <c r="I101" s="10">
        <f t="shared" si="10"/>
        <v>0</v>
      </c>
    </row>
    <row r="102" spans="1:9" ht="15" customHeight="1">
      <c r="A102" s="3" t="s">
        <v>90</v>
      </c>
      <c r="B102" s="17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9"/>
        <v>#DIV/0!</v>
      </c>
      <c r="I102" s="10" t="e">
        <f t="shared" si="10"/>
        <v>#DIV/0!</v>
      </c>
    </row>
    <row r="103" spans="1:9" ht="26.25" customHeight="1">
      <c r="A103" s="3" t="s">
        <v>91</v>
      </c>
      <c r="B103" s="17">
        <f>B42-B89</f>
        <v>17492.79999999993</v>
      </c>
      <c r="C103" s="9"/>
      <c r="D103" s="17">
        <f>D42-D89</f>
        <v>-32400.400000000023</v>
      </c>
      <c r="E103" s="9"/>
      <c r="F103" s="17">
        <f>F42-F89</f>
        <v>-111152.40000000002</v>
      </c>
      <c r="G103" s="9"/>
      <c r="H103" s="9"/>
      <c r="I103" s="9"/>
    </row>
    <row r="104" spans="1:9">
      <c r="A104" s="25" t="s">
        <v>92</v>
      </c>
      <c r="B104" s="26"/>
      <c r="C104" s="26"/>
      <c r="D104" s="26"/>
      <c r="E104" s="26"/>
      <c r="F104" s="26"/>
      <c r="G104" s="26"/>
      <c r="H104" s="26"/>
      <c r="I104" s="27"/>
    </row>
    <row r="105" spans="1:9" ht="64.5" customHeight="1">
      <c r="A105" s="3" t="s">
        <v>93</v>
      </c>
      <c r="B105" s="8"/>
      <c r="C105" s="8"/>
      <c r="D105" s="8"/>
      <c r="E105" s="8"/>
      <c r="F105" s="8"/>
      <c r="G105" s="8"/>
      <c r="H105" s="8"/>
      <c r="I105" s="8"/>
    </row>
    <row r="106" spans="1:9" ht="39" customHeight="1">
      <c r="A106" s="3" t="s">
        <v>94</v>
      </c>
      <c r="B106" s="20">
        <v>0</v>
      </c>
      <c r="C106" s="8"/>
      <c r="D106" s="8"/>
      <c r="E106" s="8"/>
      <c r="F106" s="8">
        <v>0</v>
      </c>
      <c r="G106" s="8"/>
      <c r="H106" s="8"/>
      <c r="I106" s="8"/>
    </row>
    <row r="107" spans="1:9" ht="39" customHeight="1">
      <c r="A107" s="3" t="s">
        <v>95</v>
      </c>
      <c r="B107" s="20">
        <v>0</v>
      </c>
      <c r="C107" s="8"/>
      <c r="D107" s="8">
        <v>26078</v>
      </c>
      <c r="E107" s="8"/>
      <c r="F107" s="8">
        <v>26078</v>
      </c>
      <c r="G107" s="8"/>
      <c r="H107" s="8"/>
      <c r="I107" s="8"/>
    </row>
    <row r="108" spans="1:9" ht="39" customHeight="1">
      <c r="A108" s="3" t="s">
        <v>96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>
      <c r="A109" s="3" t="s">
        <v>97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51.75" customHeight="1">
      <c r="A110" s="3" t="s">
        <v>98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>
      <c r="A111" s="3" t="s">
        <v>99</v>
      </c>
      <c r="B111" s="20">
        <v>0</v>
      </c>
      <c r="C111" s="8"/>
      <c r="D111" s="8">
        <v>0</v>
      </c>
      <c r="E111" s="8"/>
      <c r="F111" s="8">
        <v>0</v>
      </c>
      <c r="G111" s="8"/>
      <c r="H111" s="8"/>
      <c r="I111" s="8"/>
    </row>
    <row r="112" spans="1:9" ht="39" customHeight="1">
      <c r="A112" s="3" t="s">
        <v>100</v>
      </c>
      <c r="B112" s="20">
        <v>-17493</v>
      </c>
      <c r="C112" s="8"/>
      <c r="D112" s="8">
        <v>0</v>
      </c>
      <c r="E112" s="8"/>
      <c r="F112" s="8">
        <v>-45710.2</v>
      </c>
      <c r="G112" s="8"/>
      <c r="H112" s="8"/>
      <c r="I112" s="8"/>
    </row>
    <row r="113" spans="1:9" ht="39" customHeight="1">
      <c r="A113" s="3" t="s">
        <v>101</v>
      </c>
      <c r="B113" s="20">
        <v>-17493</v>
      </c>
      <c r="C113" s="7"/>
      <c r="D113" s="7">
        <f t="shared" ref="D113" si="29">SUM(D106:D112)</f>
        <v>26078</v>
      </c>
      <c r="E113" s="7"/>
      <c r="F113" s="7">
        <f>SUM(F106:F112)</f>
        <v>-19632.199999999997</v>
      </c>
      <c r="G113" s="7"/>
      <c r="H113" s="7"/>
      <c r="I113" s="8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2026-03-05T11:51:17Z</dcterms:modified>
</cp:coreProperties>
</file>