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5 год\Исполнение район 2025\"/>
    </mc:Choice>
  </mc:AlternateContent>
  <xr:revisionPtr revIDLastSave="0" documentId="13_ncr:1_{99A57900-62BA-4018-97AC-1A19AE8DBADB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33" i="1" l="1"/>
  <c r="F25" i="1" l="1"/>
  <c r="F52" i="1" l="1"/>
  <c r="D52" i="1"/>
  <c r="I53" i="1"/>
  <c r="H53" i="1"/>
  <c r="I22" i="1"/>
  <c r="H37" i="1"/>
  <c r="D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B25" i="1"/>
  <c r="F19" i="1"/>
  <c r="D19" i="1"/>
  <c r="B19" i="1"/>
  <c r="F9" i="1"/>
  <c r="D9" i="1"/>
  <c r="B9" i="1"/>
  <c r="F14" i="1"/>
  <c r="F8" i="1" s="1"/>
  <c r="D14" i="1"/>
  <c r="B14" i="1"/>
  <c r="B12" i="1"/>
  <c r="B11" i="1" s="1"/>
  <c r="F12" i="1"/>
  <c r="F11" i="1" s="1"/>
  <c r="D12" i="1"/>
  <c r="D11" i="1" s="1"/>
  <c r="I14" i="1" l="1"/>
  <c r="F31" i="1"/>
  <c r="I33" i="1"/>
  <c r="I11" i="1"/>
  <c r="D32" i="1"/>
  <c r="I32" i="1" s="1"/>
  <c r="D8" i="1"/>
  <c r="I9" i="1"/>
  <c r="H11" i="1"/>
  <c r="H14" i="1"/>
  <c r="H33" i="1"/>
  <c r="I12" i="1"/>
  <c r="B32" i="1"/>
  <c r="B31" i="1" s="1"/>
  <c r="H12" i="1"/>
  <c r="B8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B50" i="1"/>
  <c r="H50" i="1" s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B42" i="1"/>
  <c r="C41" i="1" s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F111" i="1" s="1"/>
  <c r="G82" i="1"/>
  <c r="G76" i="1"/>
  <c r="G65" i="1"/>
  <c r="G55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D101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B110" i="1" s="1"/>
  <c r="B111" i="1" s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<sst xmlns="http://schemas.openxmlformats.org/spreadsheetml/2006/main" count="118" uniqueCount="116">
  <si>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</si>
  <si>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</si>
  <si>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</si>
  <si>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</si>
  <si>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</si>
  <si>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</si>
  <si>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</si>
  <si>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</si>
  <si>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</si>
  <si>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</si>
  <si>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</si>
  <si>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</si>
  <si>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</si>
  <si>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</si>
  <si>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</si>
  <si>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</si>
  <si>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</si>
  <si>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</si>
  <si>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</si>
  <si>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</si>
  <si>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</si>
  <si>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</si>
  <si>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</si>
  <si>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</si>
  <si>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</si>
  <si>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</si>
  <si>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</si>
  <si>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</si>
  <si>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</si>
  <si>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</si>
  <si>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</si>
  <si>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</si>
  <si>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</si>
  <si>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</si>
  <si>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</si>
  <si>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</si>
  <si>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</si>
  <si>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</si>
  <si>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</si>
  <si>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</si>
  <si>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</si>
  <si>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</si>
  <si>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</si>
  <si>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</si>
  <si>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</si>
  <si>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</si>
  <si>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</si>
  <si>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</si>
  <si>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</si>
  <si>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</si>
  <si>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</si>
  <si>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</si>
  <si>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</si>
  <si>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</si>
  <si>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</si>
  <si>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</si>
  <si>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</si>
  <si>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</si>
  <si>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</si>
  <si>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</si>
  <si>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</si>
  <si>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</si>
  <si>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</si>
  <si>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</si>
  <si>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</si>
  <si>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</si>
  <si>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</si>
  <si>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</si>
  <si>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</si>
  <si>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</si>
  <si>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</si>
  <si>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</si>
  <si>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</si>
  <si>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</si>
  <si>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</si>
  <si>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</si>
  <si>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</si>
  <si>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</si>
  <si>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</si>
  <si>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</si>
  <si>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</si>
  <si>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</si>
  <si>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</si>
  <si>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</si>
  <si>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</si>
  <si>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</si>
  <si>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</si>
  <si>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</si>
  <si>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</si>
  <si>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</si>
  <si>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</si>
  <si>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</si>
  <si>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</si>
  <si>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</si>
  <si>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</si>
  <si>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</si>
  <si>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</si>
  <si>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</si>
  <si>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</si>
  <si>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</si>
  <si>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</si>
  <si>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</si>
  <si>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</si>
  <si>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</si>
  <si>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</si>
  <si>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</si>
  <si>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</si>
  <si>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</si>
  <si>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</si>
  <si>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</si>
  <si>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</si>
  <si>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</si>
  <si>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январь-февраль  2025 года</t>
  </si>
  <si>
    <t>Факт на 01.03 .2024 (отчетный) год</t>
  </si>
  <si>
    <t>План на 2025 год по состоянию на 01.03.2025 (текущий) год</t>
  </si>
  <si>
    <t>Факт на 01.03.2025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</si>
</sst>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D105" sqref="D105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0" t="s">
        <v>112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3">
      <c r="A8" s="3" t="s">
        <v>8</v>
      </c>
      <c r="B8" s="15">
        <f t="shared" ref="B8" si="0">B9+B11+B14+B19+B22+B23+B24+B25+B27+B28+B29+B30</f>
        <v>25532</v>
      </c>
      <c r="C8" s="15">
        <f>B8/B42*100</f>
        <v>33.503044299811044</v>
      </c>
      <c r="D8" s="15">
        <f>D9+D11+D14+D19+D22+D23+D24+D25+D27+D28+D29+D30</f>
        <v>202881</v>
      </c>
      <c r="E8" s="15">
        <f>D8/D42*100</f>
        <v>34.132238217891405</v>
      </c>
      <c r="F8" s="15">
        <f>F9+F11+F14+F19+F22+F23+F24+F25+F27+F28+F29+F30</f>
        <v>28159</v>
      </c>
      <c r="G8" s="10">
        <f>F8/F42*100</f>
        <v>34.326429607596943</v>
      </c>
      <c r="H8" s="10">
        <f>F8/B8*100-100</f>
        <v>10.289049036503201</v>
      </c>
      <c r="I8" s="10">
        <f>F8/D8*100</f>
        <v>13.879564868075375</v>
      </c>
    </row>
    <row r="9" spans="1:9" ht="26.25" customHeight="1" x14ac:dyDescent="0.3">
      <c r="A9" s="3" t="s">
        <v>9</v>
      </c>
      <c r="B9" s="15">
        <f>B10</f>
        <v>19058</v>
      </c>
      <c r="C9" s="15">
        <f>B9/B42*100</f>
        <v>25.007873189166492</v>
      </c>
      <c r="D9" s="15">
        <f>D10</f>
        <v>155821</v>
      </c>
      <c r="E9" s="15">
        <f>D9/D42*100</f>
        <v>26.214970802342542</v>
      </c>
      <c r="F9" s="15">
        <f>F10</f>
        <v>17396</v>
      </c>
      <c r="G9" s="10">
        <f>F9/F42*100</f>
        <v>21.206099984152718</v>
      </c>
      <c r="H9" s="10">
        <f t="shared" ref="H9:H42" si="1">F9/B9*100-100</f>
        <v>-8.7207471927799247</v>
      </c>
      <c r="I9" s="10">
        <f t="shared" ref="I9:I42" si="2">F9/D9*100</f>
        <v>11.164092131355851</v>
      </c>
    </row>
    <row r="10" spans="1:9" ht="26.25" customHeight="1" x14ac:dyDescent="0.3">
      <c r="A10" s="3" t="s">
        <v>10</v>
      </c>
      <c r="B10" s="15">
        <v>19058</v>
      </c>
      <c r="C10" s="15">
        <f>B10/B42*100</f>
        <v>25.007873189166492</v>
      </c>
      <c r="D10" s="15">
        <v>155821</v>
      </c>
      <c r="E10" s="15">
        <f>D10/D42*100</f>
        <v>26.214970802342542</v>
      </c>
      <c r="F10" s="15">
        <v>17396</v>
      </c>
      <c r="G10" s="10">
        <f>F10/F42*100</f>
        <v>21.206099984152718</v>
      </c>
      <c r="H10" s="10">
        <f t="shared" si="1"/>
        <v>-8.7207471927799247</v>
      </c>
      <c r="I10" s="10">
        <f t="shared" si="2"/>
        <v>11.164092131355851</v>
      </c>
    </row>
    <row r="11" spans="1:9" ht="64.5" customHeight="1" x14ac:dyDescent="0.3">
      <c r="A11" s="3" t="s">
        <v>11</v>
      </c>
      <c r="B11" s="15">
        <f>B12</f>
        <v>567</v>
      </c>
      <c r="C11" s="15">
        <f>B11/B42*100</f>
        <v>0.74401637623346628</v>
      </c>
      <c r="D11" s="15">
        <f>D12</f>
        <v>3758</v>
      </c>
      <c r="E11" s="15">
        <f>D11/D42*100</f>
        <v>0.63223737670277613</v>
      </c>
      <c r="F11" s="15">
        <f>F12</f>
        <v>362</v>
      </c>
      <c r="G11" s="10">
        <f>F11/F42*100</f>
        <v>0.44128582399765948</v>
      </c>
      <c r="H11" s="10">
        <f t="shared" si="1"/>
        <v>-36.155202821869494</v>
      </c>
      <c r="I11" s="10">
        <f t="shared" si="2"/>
        <v>9.6327833954230968</v>
      </c>
    </row>
    <row r="12" spans="1:9" ht="26.25" customHeight="1" x14ac:dyDescent="0.3">
      <c r="A12" s="3" t="s">
        <v>12</v>
      </c>
      <c r="B12" s="15">
        <f>B13</f>
        <v>567</v>
      </c>
      <c r="C12" s="15">
        <f>B12/B42*100</f>
        <v>0.74401637623346628</v>
      </c>
      <c r="D12" s="15">
        <f>D13</f>
        <v>3758</v>
      </c>
      <c r="E12" s="15">
        <f>D12/D42*100</f>
        <v>0.63223737670277613</v>
      </c>
      <c r="F12" s="15">
        <f>F13</f>
        <v>362</v>
      </c>
      <c r="G12" s="10">
        <f>F12/F42*100</f>
        <v>0.44128582399765948</v>
      </c>
      <c r="H12" s="10">
        <f t="shared" si="1"/>
        <v>-36.155202821869494</v>
      </c>
      <c r="I12" s="10">
        <f t="shared" si="2"/>
        <v>9.6327833954230968</v>
      </c>
    </row>
    <row r="13" spans="1:9" ht="26.25" customHeight="1" x14ac:dyDescent="0.3">
      <c r="A13" s="3" t="s">
        <v>13</v>
      </c>
      <c r="B13" s="15">
        <v>567</v>
      </c>
      <c r="C13" s="15">
        <f>B13/B42*100</f>
        <v>0.74401637623346628</v>
      </c>
      <c r="D13" s="15">
        <v>3758</v>
      </c>
      <c r="E13" s="15">
        <f>D13/D42*100</f>
        <v>0.63223737670277613</v>
      </c>
      <c r="F13" s="15">
        <v>362</v>
      </c>
      <c r="G13" s="10">
        <f>F13/F42*100</f>
        <v>0.44128582399765948</v>
      </c>
      <c r="H13" s="10">
        <f t="shared" si="1"/>
        <v>-36.155202821869494</v>
      </c>
      <c r="I13" s="10">
        <f t="shared" si="2"/>
        <v>9.6327833954230968</v>
      </c>
    </row>
    <row r="14" spans="1:9" ht="26.25" customHeight="1" x14ac:dyDescent="0.3">
      <c r="A14" s="3" t="s">
        <v>14</v>
      </c>
      <c r="B14" s="15">
        <f>B15+B16+B17+B18</f>
        <v>444</v>
      </c>
      <c r="C14" s="15">
        <f>B14/B42*100</f>
        <v>0.58261599832038624</v>
      </c>
      <c r="D14" s="15">
        <f>D15+D16+D17+D18</f>
        <v>3670</v>
      </c>
      <c r="E14" s="15">
        <f>D14/D42*100</f>
        <v>0.61743245675869829</v>
      </c>
      <c r="F14" s="15">
        <f>F15+F16+F17+F18</f>
        <v>613</v>
      </c>
      <c r="G14" s="10">
        <f>F14/F42*100</f>
        <v>0.74726024892421339</v>
      </c>
      <c r="H14" s="10">
        <f t="shared" si="1"/>
        <v>38.063063063063055</v>
      </c>
      <c r="I14" s="10">
        <f t="shared" si="2"/>
        <v>16.702997275204361</v>
      </c>
    </row>
    <row r="15" spans="1:9" ht="39" customHeight="1" x14ac:dyDescent="0.3">
      <c r="A15" s="3" t="s">
        <v>15</v>
      </c>
      <c r="B15" s="15">
        <v>-2</v>
      </c>
      <c r="C15" s="15">
        <f>B15/B42*100</f>
        <v>-2.6243963888305686E-3</v>
      </c>
      <c r="D15" s="15">
        <v>2257</v>
      </c>
      <c r="E15" s="15">
        <f>D15/D42*100</f>
        <v>0.37971254902026758</v>
      </c>
      <c r="F15" s="15">
        <v>-32</v>
      </c>
      <c r="G15" s="10">
        <f>F15/F42*100</f>
        <v>-3.9008691624102497E-2</v>
      </c>
      <c r="H15" s="10">
        <f t="shared" si="1"/>
        <v>1500</v>
      </c>
      <c r="I15" s="10">
        <f t="shared" si="2"/>
        <v>-1.4178112538768277</v>
      </c>
    </row>
    <row r="16" spans="1:9" ht="39" customHeight="1" x14ac:dyDescent="0.3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1"/>
        <v>#DIV/0!</v>
      </c>
      <c r="I16" s="10"/>
    </row>
    <row r="17" spans="1:9" ht="39" customHeight="1" x14ac:dyDescent="0.3">
      <c r="A17" s="3" t="s">
        <v>104</v>
      </c>
      <c r="B17" s="15">
        <v>0</v>
      </c>
      <c r="C17" s="15">
        <f>B17/B42*100</f>
        <v>0</v>
      </c>
      <c r="D17" s="15">
        <v>453</v>
      </c>
      <c r="E17" s="15">
        <f>D17/D42*100</f>
        <v>7.6211690166673118E-2</v>
      </c>
      <c r="F17" s="15">
        <v>0</v>
      </c>
      <c r="G17" s="10">
        <f>F17/F42*100</f>
        <v>0</v>
      </c>
      <c r="H17" s="10"/>
      <c r="I17" s="10">
        <f t="shared" si="2"/>
        <v>0</v>
      </c>
    </row>
    <row r="18" spans="1:9" ht="38.25" customHeight="1" x14ac:dyDescent="0.3">
      <c r="A18" s="3" t="s">
        <v>105</v>
      </c>
      <c r="B18" s="15">
        <v>446</v>
      </c>
      <c r="C18" s="15">
        <f>B18/B42*100</f>
        <v>0.58524039470921685</v>
      </c>
      <c r="D18" s="15">
        <v>960</v>
      </c>
      <c r="E18" s="15">
        <f>D18/D42*100</f>
        <v>0.1615082175717576</v>
      </c>
      <c r="F18" s="15">
        <v>645</v>
      </c>
      <c r="G18" s="10">
        <f>F18/F42*100</f>
        <v>0.78626894054831598</v>
      </c>
      <c r="H18" s="10">
        <f t="shared" si="1"/>
        <v>44.618834080717505</v>
      </c>
      <c r="I18" s="10">
        <f t="shared" si="2"/>
        <v>67.1875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403</v>
      </c>
      <c r="C22" s="15">
        <f>B22/B42*100</f>
        <v>0.52881587234935967</v>
      </c>
      <c r="D22" s="15">
        <v>3225</v>
      </c>
      <c r="E22" s="15">
        <f>D22/D42*100</f>
        <v>0.54256666840512313</v>
      </c>
      <c r="F22" s="15">
        <v>891</v>
      </c>
      <c r="G22" s="10">
        <f>F22/F42*100</f>
        <v>1.0861482574086039</v>
      </c>
      <c r="H22" s="10">
        <f t="shared" si="1"/>
        <v>121.09181141439205</v>
      </c>
      <c r="I22" s="10">
        <f t="shared" si="2"/>
        <v>27.627906976744189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2492</v>
      </c>
      <c r="C24" s="15">
        <f>B24/B42*100</f>
        <v>3.2699979004828892</v>
      </c>
      <c r="D24" s="15">
        <v>11726</v>
      </c>
      <c r="E24" s="15">
        <f>D24/D42*100</f>
        <v>1.972755582548364</v>
      </c>
      <c r="F24" s="15">
        <v>3159</v>
      </c>
      <c r="G24" s="10">
        <f>F24/F42*100</f>
        <v>3.8508892762668681</v>
      </c>
      <c r="H24" s="10">
        <f t="shared" si="1"/>
        <v>26.765650080256819</v>
      </c>
      <c r="I24" s="10">
        <f t="shared" si="2"/>
        <v>26.940133037694014</v>
      </c>
    </row>
    <row r="25" spans="1:9" ht="50.25" customHeight="1" x14ac:dyDescent="0.3">
      <c r="A25" s="3" t="s">
        <v>20</v>
      </c>
      <c r="B25" s="15">
        <f>B26</f>
        <v>43</v>
      </c>
      <c r="C25" s="15">
        <f>B25/B42*100</f>
        <v>5.6424522359857225E-2</v>
      </c>
      <c r="D25" s="15">
        <f>D26</f>
        <v>289</v>
      </c>
      <c r="E25" s="15">
        <f>D25/D42*100</f>
        <v>4.8620702998164525E-2</v>
      </c>
      <c r="F25" s="15">
        <f>F26</f>
        <v>94</v>
      </c>
      <c r="G25" s="10">
        <f>F25/F42*100</f>
        <v>0.11458803164580107</v>
      </c>
      <c r="H25" s="10"/>
      <c r="I25" s="10">
        <f t="shared" si="2"/>
        <v>32.525951557093421</v>
      </c>
    </row>
    <row r="26" spans="1:9" ht="39" customHeight="1" x14ac:dyDescent="0.3">
      <c r="A26" s="3" t="s">
        <v>21</v>
      </c>
      <c r="B26" s="15">
        <v>43</v>
      </c>
      <c r="C26" s="15">
        <f>B26/B42*100</f>
        <v>5.6424522359857225E-2</v>
      </c>
      <c r="D26" s="15">
        <v>289</v>
      </c>
      <c r="E26" s="15">
        <f>D26/D42*100</f>
        <v>4.8620702998164525E-2</v>
      </c>
      <c r="F26" s="15">
        <v>94</v>
      </c>
      <c r="G26" s="10">
        <f>F26/F42*100</f>
        <v>0.11458803164580107</v>
      </c>
      <c r="H26" s="10"/>
      <c r="I26" s="10">
        <f t="shared" si="2"/>
        <v>32.525951557093421</v>
      </c>
    </row>
    <row r="27" spans="1:9" ht="51.75" customHeight="1" x14ac:dyDescent="0.3">
      <c r="A27" s="3" t="s">
        <v>22</v>
      </c>
      <c r="B27" s="15">
        <v>2381</v>
      </c>
      <c r="C27" s="15">
        <f>B27/B42*100</f>
        <v>3.124343900902792</v>
      </c>
      <c r="D27" s="15">
        <v>13850</v>
      </c>
      <c r="E27" s="15">
        <f>D27/D42*100</f>
        <v>2.3300925139258779</v>
      </c>
      <c r="F27" s="15">
        <v>1688</v>
      </c>
      <c r="G27" s="10">
        <f>F27/F42*100</f>
        <v>2.0577084831714063</v>
      </c>
      <c r="H27" s="10">
        <f t="shared" si="1"/>
        <v>-29.105417891642176</v>
      </c>
      <c r="I27" s="10">
        <f t="shared" si="2"/>
        <v>12.187725631768952</v>
      </c>
    </row>
    <row r="28" spans="1:9" ht="39" customHeight="1" x14ac:dyDescent="0.3">
      <c r="A28" s="3" t="s">
        <v>23</v>
      </c>
      <c r="B28" s="15">
        <v>90</v>
      </c>
      <c r="C28" s="15">
        <f>B28/B42*100</f>
        <v>0.11809783749737561</v>
      </c>
      <c r="D28" s="15">
        <v>9350</v>
      </c>
      <c r="E28" s="15">
        <f>D28/D42*100</f>
        <v>1.5730227440582638</v>
      </c>
      <c r="F28" s="15">
        <v>3846</v>
      </c>
      <c r="G28" s="10">
        <f>F28/F42*100</f>
        <v>4.6883571245718185</v>
      </c>
      <c r="H28" s="10">
        <f t="shared" si="1"/>
        <v>4173.333333333333</v>
      </c>
      <c r="I28" s="10">
        <f t="shared" si="2"/>
        <v>41.133689839572192</v>
      </c>
    </row>
    <row r="29" spans="1:9" ht="26.25" customHeight="1" x14ac:dyDescent="0.3">
      <c r="A29" s="3" t="s">
        <v>24</v>
      </c>
      <c r="B29" s="15">
        <v>30</v>
      </c>
      <c r="C29" s="15">
        <f>B29/B42*100</f>
        <v>3.9365945832458532E-2</v>
      </c>
      <c r="D29" s="15">
        <v>1050</v>
      </c>
      <c r="E29" s="15">
        <f>D29/D42*100</f>
        <v>0.17664961296910989</v>
      </c>
      <c r="F29" s="15">
        <v>84</v>
      </c>
      <c r="G29" s="10">
        <f>F29/F42*100</f>
        <v>0.10239781551326906</v>
      </c>
      <c r="H29" s="10">
        <f t="shared" si="1"/>
        <v>180</v>
      </c>
      <c r="I29" s="10">
        <f t="shared" si="2"/>
        <v>8</v>
      </c>
    </row>
    <row r="30" spans="1:9" ht="26.25" customHeight="1" x14ac:dyDescent="0.3">
      <c r="A30" s="3" t="s">
        <v>25</v>
      </c>
      <c r="B30" s="15">
        <v>24</v>
      </c>
      <c r="C30" s="15">
        <f>B30/B42*100</f>
        <v>3.1492756665966827E-2</v>
      </c>
      <c r="D30" s="15">
        <v>142</v>
      </c>
      <c r="E30" s="15">
        <f>D30/D42*100</f>
        <v>2.3889757182489143E-2</v>
      </c>
      <c r="F30" s="15">
        <v>26</v>
      </c>
      <c r="G30" s="10">
        <f>F30/F42*100</f>
        <v>3.1694561944583283E-2</v>
      </c>
      <c r="H30" s="10">
        <f t="shared" si="1"/>
        <v>8.3333333333333286</v>
      </c>
      <c r="I30" s="10">
        <f t="shared" si="2"/>
        <v>18.30985915492958</v>
      </c>
    </row>
    <row r="31" spans="1:9" ht="26.25" customHeight="1" x14ac:dyDescent="0.3">
      <c r="A31" s="3" t="s">
        <v>26</v>
      </c>
      <c r="B31" s="15">
        <f>B32+B39+B40+B41</f>
        <v>50676</v>
      </c>
      <c r="C31" s="15">
        <f>B31/B42*100</f>
        <v>66.496955700188948</v>
      </c>
      <c r="D31" s="15">
        <f>D32+D39+D40+D41</f>
        <v>391516</v>
      </c>
      <c r="E31" s="15">
        <f>D31/D42*100</f>
        <v>65.867761782108587</v>
      </c>
      <c r="F31" s="15">
        <f t="shared" ref="F31" si="3">F32+F39+F40+F41</f>
        <v>53874</v>
      </c>
      <c r="G31" s="10">
        <f>F31/F42*100</f>
        <v>65.673570392403064</v>
      </c>
      <c r="H31" s="10">
        <f t="shared" si="1"/>
        <v>6.3106796116504853</v>
      </c>
      <c r="I31" s="10">
        <f t="shared" si="2"/>
        <v>13.760357175696521</v>
      </c>
    </row>
    <row r="32" spans="1:9" ht="64.5" customHeight="1" x14ac:dyDescent="0.3">
      <c r="A32" s="3" t="s">
        <v>27</v>
      </c>
      <c r="B32" s="15">
        <f>B33+B36+B37+B38</f>
        <v>51361</v>
      </c>
      <c r="C32" s="15">
        <f>B32/B42*100</f>
        <v>67.39581146336343</v>
      </c>
      <c r="D32" s="15">
        <f>D33+D36+D37+D38</f>
        <v>391516</v>
      </c>
      <c r="E32" s="15">
        <f>D32/D42*100</f>
        <v>65.867761782108587</v>
      </c>
      <c r="F32" s="15">
        <f t="shared" ref="F32" si="4">F33+F36+F37+F38</f>
        <v>53892</v>
      </c>
      <c r="G32" s="10">
        <f>F32/F42*100</f>
        <v>65.695512781441607</v>
      </c>
      <c r="H32" s="10">
        <f t="shared" si="1"/>
        <v>4.9278635540585185</v>
      </c>
      <c r="I32" s="10">
        <f t="shared" si="2"/>
        <v>13.764954688952685</v>
      </c>
    </row>
    <row r="33" spans="1:9" ht="39" customHeight="1" x14ac:dyDescent="0.3">
      <c r="A33" s="3" t="s">
        <v>28</v>
      </c>
      <c r="B33" s="15">
        <f>B34+B35</f>
        <v>16442</v>
      </c>
      <c r="C33" s="15">
        <f>B33/B42*100</f>
        <v>21.575162712576105</v>
      </c>
      <c r="D33" s="15">
        <f>D34+D35</f>
        <v>72338</v>
      </c>
      <c r="E33" s="15">
        <f>D33/D42*100</f>
        <v>12.169980669485209</v>
      </c>
      <c r="F33" s="15">
        <f>F34+F35</f>
        <v>12056</v>
      </c>
      <c r="G33" s="10">
        <f>F33/F42*100</f>
        <v>14.696524569380614</v>
      </c>
      <c r="H33" s="10">
        <f t="shared" si="1"/>
        <v>-26.675586911567933</v>
      </c>
      <c r="I33" s="10">
        <f t="shared" si="2"/>
        <v>16.666205866902597</v>
      </c>
    </row>
    <row r="34" spans="1:9" ht="39" customHeight="1" x14ac:dyDescent="0.3">
      <c r="A34" s="3" t="s">
        <v>29</v>
      </c>
      <c r="B34" s="15">
        <v>16442</v>
      </c>
      <c r="C34" s="15">
        <f>B34/B42*100</f>
        <v>21.575162712576105</v>
      </c>
      <c r="D34" s="15">
        <v>72338</v>
      </c>
      <c r="E34" s="15">
        <f>D34/D42*100</f>
        <v>12.169980669485209</v>
      </c>
      <c r="F34" s="15">
        <v>12056</v>
      </c>
      <c r="G34" s="10">
        <f>F34/F42*100</f>
        <v>14.696524569380614</v>
      </c>
      <c r="H34" s="10">
        <f t="shared" si="1"/>
        <v>-26.675586911567933</v>
      </c>
      <c r="I34" s="10">
        <f t="shared" si="2"/>
        <v>16.666205866902597</v>
      </c>
    </row>
    <row r="35" spans="1:9" ht="38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3307</v>
      </c>
      <c r="C36" s="15">
        <f>B36/B42*100</f>
        <v>4.339439428931346</v>
      </c>
      <c r="D36" s="15">
        <v>29029</v>
      </c>
      <c r="E36" s="15">
        <f>D36/D42*100</f>
        <v>4.883772966552657</v>
      </c>
      <c r="F36" s="15">
        <v>3852</v>
      </c>
      <c r="G36" s="10">
        <f>F36/F42*100</f>
        <v>4.6956712542513381</v>
      </c>
      <c r="H36" s="10"/>
      <c r="I36" s="10">
        <f t="shared" si="2"/>
        <v>13.269489131558096</v>
      </c>
    </row>
    <row r="37" spans="1:9" ht="39" customHeight="1" x14ac:dyDescent="0.3">
      <c r="A37" s="18" t="s">
        <v>110</v>
      </c>
      <c r="B37" s="15">
        <v>30703</v>
      </c>
      <c r="C37" s="15">
        <f>B37/B42*100</f>
        <v>40.288421163132483</v>
      </c>
      <c r="D37" s="15">
        <v>290149</v>
      </c>
      <c r="E37" s="15">
        <f>D37/D42*100</f>
        <v>48.814008146070726</v>
      </c>
      <c r="F37" s="15">
        <v>36156</v>
      </c>
      <c r="G37" s="10">
        <f>F37/F42*100</f>
        <v>44.074945448782813</v>
      </c>
      <c r="H37" s="10">
        <f t="shared" si="1"/>
        <v>17.760479431977345</v>
      </c>
      <c r="I37" s="10">
        <f t="shared" si="2"/>
        <v>12.461183736631869</v>
      </c>
    </row>
    <row r="38" spans="1:9" ht="26.25" customHeight="1" x14ac:dyDescent="0.3">
      <c r="A38" s="3" t="s">
        <v>30</v>
      </c>
      <c r="B38" s="15">
        <v>909</v>
      </c>
      <c r="C38" s="15">
        <f>B38/B42*100</f>
        <v>1.1927881587234936</v>
      </c>
      <c r="D38" s="15">
        <v>0</v>
      </c>
      <c r="E38" s="15">
        <f>D38/D42*100</f>
        <v>0</v>
      </c>
      <c r="F38" s="15">
        <v>1828</v>
      </c>
      <c r="G38" s="10">
        <f>F38/F42*100</f>
        <v>2.2283715090268554</v>
      </c>
      <c r="H38" s="10"/>
      <c r="I38" s="10"/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3">
      <c r="A40" s="3" t="s">
        <v>32</v>
      </c>
      <c r="B40" s="15">
        <v>396</v>
      </c>
      <c r="C40" s="15">
        <f>B40/B42*100</f>
        <v>0.51963048498845266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3">
      <c r="A41" s="3" t="s">
        <v>33</v>
      </c>
      <c r="B41" s="15">
        <v>-1081</v>
      </c>
      <c r="C41" s="15">
        <f>B41/B42*100</f>
        <v>-1.4184862481629226</v>
      </c>
      <c r="D41" s="15">
        <v>0</v>
      </c>
      <c r="E41" s="15">
        <f>D41/D42*100</f>
        <v>0</v>
      </c>
      <c r="F41" s="15">
        <v>-18</v>
      </c>
      <c r="G41" s="10">
        <f>F41/F42*100</f>
        <v>-2.1942389038557653E-2</v>
      </c>
      <c r="H41" s="10">
        <f t="shared" si="1"/>
        <v>-98.334875115633679</v>
      </c>
      <c r="I41" s="10" t="e">
        <f t="shared" si="2"/>
        <v>#DIV/0!</v>
      </c>
    </row>
    <row r="42" spans="1:9" s="14" customFormat="1" ht="15" customHeight="1" x14ac:dyDescent="0.3">
      <c r="A42" s="12" t="s">
        <v>34</v>
      </c>
      <c r="B42" s="16">
        <f>B8+B31</f>
        <v>76208</v>
      </c>
      <c r="C42" s="13">
        <f>C31+C8</f>
        <v>100</v>
      </c>
      <c r="D42" s="16">
        <f>D8+D31</f>
        <v>594397</v>
      </c>
      <c r="E42" s="16">
        <f>SUM(E8,E31)</f>
        <v>100</v>
      </c>
      <c r="F42" s="16">
        <f>F8+F31</f>
        <v>82033</v>
      </c>
      <c r="G42" s="13">
        <f>G31+G8</f>
        <v>100</v>
      </c>
      <c r="H42" s="10">
        <f t="shared" si="1"/>
        <v>7.6435544824690282</v>
      </c>
      <c r="I42" s="10">
        <f t="shared" si="2"/>
        <v>13.801045429233325</v>
      </c>
    </row>
    <row r="43" spans="1:9" ht="26.25" customHeight="1" x14ac:dyDescent="0.3">
      <c r="A43" s="3" t="s">
        <v>35</v>
      </c>
      <c r="B43" s="17">
        <f>SUM(B44:B49)</f>
        <v>6798.7999999999993</v>
      </c>
      <c r="C43" s="9">
        <f>B43/B87*100</f>
        <v>10.130754501903578</v>
      </c>
      <c r="D43" s="17">
        <f>SUM(D44:D49)</f>
        <v>83869.399999999994</v>
      </c>
      <c r="E43" s="9">
        <f>D43/D87*100</f>
        <v>13.086366894609599</v>
      </c>
      <c r="F43" s="17">
        <f>SUM(F44:F49)</f>
        <v>7384.9</v>
      </c>
      <c r="G43" s="9">
        <f>F43/F87*100</f>
        <v>9.793764530045447</v>
      </c>
      <c r="H43" s="9">
        <f>F43/B43*100-100</f>
        <v>8.6206389362828872</v>
      </c>
      <c r="I43" s="10">
        <f t="shared" ref="I43:I72" si="5">F43/D43*100</f>
        <v>8.805237667134854</v>
      </c>
    </row>
    <row r="44" spans="1:9" ht="78" customHeight="1" x14ac:dyDescent="0.3">
      <c r="A44" s="3" t="s">
        <v>36</v>
      </c>
      <c r="B44" s="17">
        <v>25.7</v>
      </c>
      <c r="C44" s="9">
        <f>B44/B87*100</f>
        <v>3.8295050699964993E-2</v>
      </c>
      <c r="D44" s="17">
        <v>373.6</v>
      </c>
      <c r="E44" s="9">
        <f>D44/D87*100</f>
        <v>5.8293807656024099E-2</v>
      </c>
      <c r="F44" s="17">
        <v>23.9</v>
      </c>
      <c r="G44" s="9">
        <f>F44/F87*100</f>
        <v>3.1695889215573154E-2</v>
      </c>
      <c r="H44" s="9">
        <f>F44/B44*100-100</f>
        <v>-7.0038910505836611</v>
      </c>
      <c r="I44" s="10">
        <f t="shared" si="5"/>
        <v>6.3972162740899359</v>
      </c>
    </row>
    <row r="45" spans="1:9" ht="111.75" customHeight="1" x14ac:dyDescent="0.3">
      <c r="A45" s="3" t="s">
        <v>37</v>
      </c>
      <c r="B45" s="17">
        <v>2195.6</v>
      </c>
      <c r="C45" s="9">
        <f>B45/B87*100</f>
        <v>3.2716191952079039</v>
      </c>
      <c r="D45" s="17">
        <v>22465.4</v>
      </c>
      <c r="E45" s="9">
        <f>D45/D87*100</f>
        <v>3.5053364735429438</v>
      </c>
      <c r="F45" s="17">
        <v>2504.6</v>
      </c>
      <c r="G45" s="9">
        <f>F45/F87*100</f>
        <v>3.3215700472520719</v>
      </c>
      <c r="H45" s="9">
        <f>F45/B45*100-100</f>
        <v>14.073601748952441</v>
      </c>
      <c r="I45" s="10">
        <f t="shared" si="5"/>
        <v>11.14869977832578</v>
      </c>
    </row>
    <row r="46" spans="1:9" ht="15" customHeight="1" x14ac:dyDescent="0.3">
      <c r="A46" s="3" t="s">
        <v>38</v>
      </c>
      <c r="B46" s="17">
        <v>0</v>
      </c>
      <c r="C46" s="9">
        <f>B46/B87*100</f>
        <v>0</v>
      </c>
      <c r="D46" s="17">
        <v>1.8</v>
      </c>
      <c r="E46" s="9">
        <f>D46/D87*100</f>
        <v>2.8085881632988052E-4</v>
      </c>
      <c r="F46" s="17">
        <v>0</v>
      </c>
      <c r="G46" s="9">
        <f>F46/F87*100</f>
        <v>0</v>
      </c>
      <c r="H46" s="9" t="e">
        <f t="shared" ref="H46:H48" si="6">F46/B46*100-100</f>
        <v>#DIV/0!</v>
      </c>
      <c r="I46" s="10">
        <f t="shared" si="5"/>
        <v>0</v>
      </c>
    </row>
    <row r="47" spans="1:9" ht="64.5" customHeight="1" x14ac:dyDescent="0.3">
      <c r="A47" s="3" t="s">
        <v>39</v>
      </c>
      <c r="B47" s="17">
        <v>900.9</v>
      </c>
      <c r="C47" s="9">
        <f>B47/B87*100</f>
        <v>1.3424128862100568</v>
      </c>
      <c r="D47" s="17">
        <v>9987.2000000000007</v>
      </c>
      <c r="E47" s="9">
        <f>D47/D87*100</f>
        <v>1.5583295391387684</v>
      </c>
      <c r="F47" s="17">
        <v>954.1</v>
      </c>
      <c r="G47" s="9">
        <f>F47/F87*100</f>
        <v>1.2653158117396799</v>
      </c>
      <c r="H47" s="9">
        <f t="shared" si="6"/>
        <v>5.9052059052059178</v>
      </c>
      <c r="I47" s="10">
        <f t="shared" si="5"/>
        <v>9.5532281320089716</v>
      </c>
    </row>
    <row r="48" spans="1:9" ht="15" customHeight="1" x14ac:dyDescent="0.3">
      <c r="A48" s="3" t="s">
        <v>40</v>
      </c>
      <c r="B48" s="17">
        <v>0</v>
      </c>
      <c r="C48" s="9">
        <f>B48/B87*100</f>
        <v>0</v>
      </c>
      <c r="D48" s="17">
        <v>500</v>
      </c>
      <c r="E48" s="9">
        <f>D48/D87*100</f>
        <v>7.8016337869411256E-2</v>
      </c>
      <c r="F48" s="17">
        <v>0</v>
      </c>
      <c r="G48" s="9">
        <f>F48/F87*100</f>
        <v>0</v>
      </c>
      <c r="H48" s="9" t="e">
        <f t="shared" si="6"/>
        <v>#DIV/0!</v>
      </c>
      <c r="I48" s="10">
        <f t="shared" si="5"/>
        <v>0</v>
      </c>
    </row>
    <row r="49" spans="1:9" ht="26.25" customHeight="1" x14ac:dyDescent="0.3">
      <c r="A49" s="3" t="s">
        <v>41</v>
      </c>
      <c r="B49" s="17">
        <v>3676.6</v>
      </c>
      <c r="C49" s="9">
        <f>B49/B87*100</f>
        <v>5.4784273697856527</v>
      </c>
      <c r="D49" s="17">
        <v>50541.4</v>
      </c>
      <c r="E49" s="9">
        <f>D49/D87*100</f>
        <v>7.886109877586124</v>
      </c>
      <c r="F49" s="17">
        <v>3902.3</v>
      </c>
      <c r="G49" s="9">
        <f>F49/F87*100</f>
        <v>5.1751827818381226</v>
      </c>
      <c r="H49" s="9">
        <f>F49/B49*100-100</f>
        <v>6.1388239133982552</v>
      </c>
      <c r="I49" s="10">
        <f t="shared" si="5"/>
        <v>7.7209970440074871</v>
      </c>
    </row>
    <row r="50" spans="1:9" ht="15" customHeight="1" x14ac:dyDescent="0.3">
      <c r="A50" s="3" t="s">
        <v>42</v>
      </c>
      <c r="B50" s="17">
        <f>B51</f>
        <v>445.9</v>
      </c>
      <c r="C50" s="9">
        <f>B50/B87*100</f>
        <v>0.66442658004336141</v>
      </c>
      <c r="D50" s="17">
        <f>D51</f>
        <v>2207.4</v>
      </c>
      <c r="E50" s="9">
        <f>D50/D87*100</f>
        <v>0.34442652842587684</v>
      </c>
      <c r="F50" s="17">
        <f>F51</f>
        <v>551.9</v>
      </c>
      <c r="G50" s="9">
        <f>F50/F87*100</f>
        <v>0.73192306519141526</v>
      </c>
      <c r="H50" s="9">
        <f>F50/B50*100-100</f>
        <v>23.772146221125823</v>
      </c>
      <c r="I50" s="10">
        <f t="shared" si="5"/>
        <v>25.002265108272177</v>
      </c>
    </row>
    <row r="51" spans="1:9" ht="26.25" customHeight="1" x14ac:dyDescent="0.3">
      <c r="A51" s="3" t="s">
        <v>43</v>
      </c>
      <c r="B51" s="17">
        <v>445.9</v>
      </c>
      <c r="C51" s="9">
        <f>B51/B87*100</f>
        <v>0.66442658004336141</v>
      </c>
      <c r="D51" s="17">
        <v>2207.4</v>
      </c>
      <c r="E51" s="9">
        <f>D51/D87*100</f>
        <v>0.34442652842587684</v>
      </c>
      <c r="F51" s="17">
        <v>551.9</v>
      </c>
      <c r="G51" s="9">
        <f>F51/F87*100</f>
        <v>0.73192306519141526</v>
      </c>
      <c r="H51" s="9">
        <f t="shared" ref="H51:H100" si="7">F51/B51*100-100</f>
        <v>23.772146221125823</v>
      </c>
      <c r="I51" s="10">
        <f t="shared" si="5"/>
        <v>25.002265108272177</v>
      </c>
    </row>
    <row r="52" spans="1:9" ht="51.75" customHeight="1" x14ac:dyDescent="0.3">
      <c r="A52" s="3" t="s">
        <v>44</v>
      </c>
      <c r="B52" s="17">
        <f>B54</f>
        <v>176.7</v>
      </c>
      <c r="C52" s="9">
        <f>B52/B87*100</f>
        <v>0.26329709955968145</v>
      </c>
      <c r="D52" s="17">
        <f>SUM(D53:D54)</f>
        <v>2192.4</v>
      </c>
      <c r="E52" s="9">
        <f>D52/D87*100</f>
        <v>0.3420860382897945</v>
      </c>
      <c r="F52" s="17">
        <f>SUM(F53:F54)</f>
        <v>86.6</v>
      </c>
      <c r="G52" s="9">
        <f>F52/F87*100</f>
        <v>0.1148478663627044</v>
      </c>
      <c r="H52" s="9">
        <f t="shared" si="7"/>
        <v>-50.990379173740799</v>
      </c>
      <c r="I52" s="10">
        <f t="shared" si="5"/>
        <v>3.950009122422915</v>
      </c>
    </row>
    <row r="53" spans="1:9" ht="20.25" customHeight="1" x14ac:dyDescent="0.3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5.6171763265976102E-2</v>
      </c>
      <c r="F53" s="17">
        <v>0</v>
      </c>
      <c r="G53" s="9">
        <f>F53/F87*100</f>
        <v>0</v>
      </c>
      <c r="H53" s="9" t="e">
        <f t="shared" si="7"/>
        <v>#DIV/0!</v>
      </c>
      <c r="I53" s="10">
        <f t="shared" si="5"/>
        <v>0</v>
      </c>
    </row>
    <row r="54" spans="1:9" ht="66" customHeight="1" x14ac:dyDescent="0.3">
      <c r="A54" s="3" t="s">
        <v>102</v>
      </c>
      <c r="B54" s="17">
        <v>176.7</v>
      </c>
      <c r="C54" s="9">
        <f>B54/B87*100</f>
        <v>0.26329709955968145</v>
      </c>
      <c r="D54" s="17">
        <v>1832.4</v>
      </c>
      <c r="E54" s="9">
        <f>D54/D87*100</f>
        <v>0.28591427502381839</v>
      </c>
      <c r="F54" s="17">
        <v>86.6</v>
      </c>
      <c r="G54" s="9">
        <f>F54/F87*100</f>
        <v>0.1148478663627044</v>
      </c>
      <c r="H54" s="9">
        <f t="shared" si="7"/>
        <v>-50.990379173740799</v>
      </c>
      <c r="I54" s="10">
        <f t="shared" si="5"/>
        <v>4.7260423488321326</v>
      </c>
    </row>
    <row r="55" spans="1:9" ht="26.25" customHeight="1" x14ac:dyDescent="0.3">
      <c r="A55" s="3" t="s">
        <v>45</v>
      </c>
      <c r="B55" s="17">
        <f>SUM(B56:B58)</f>
        <v>580.5</v>
      </c>
      <c r="C55" s="9">
        <f>B55/B87*100</f>
        <v>0.86499132028520154</v>
      </c>
      <c r="D55" s="17">
        <f>SUM(D56:D58)</f>
        <v>6967.6</v>
      </c>
      <c r="E55" s="9">
        <f>D55/D87*100</f>
        <v>1.0871732714778199</v>
      </c>
      <c r="F55" s="17">
        <f>SUM(F56:F58)</f>
        <v>662.9</v>
      </c>
      <c r="G55" s="9">
        <f>F55/F87*100</f>
        <v>0.87912991468633661</v>
      </c>
      <c r="H55" s="9">
        <f t="shared" si="7"/>
        <v>14.194659776055119</v>
      </c>
      <c r="I55" s="10">
        <f t="shared" si="5"/>
        <v>9.5140363970377155</v>
      </c>
    </row>
    <row r="56" spans="1:9" ht="26.25" customHeight="1" x14ac:dyDescent="0.3">
      <c r="A56" s="3" t="s">
        <v>46</v>
      </c>
      <c r="B56" s="17">
        <v>0</v>
      </c>
      <c r="C56" s="9">
        <f>B56/B87*100</f>
        <v>0</v>
      </c>
      <c r="D56" s="17">
        <v>1139.9000000000001</v>
      </c>
      <c r="E56" s="9">
        <f>D56/D87*100</f>
        <v>0.1778616470746838</v>
      </c>
      <c r="F56" s="17">
        <v>0</v>
      </c>
      <c r="G56" s="9">
        <f>F56/F87*100</f>
        <v>0</v>
      </c>
      <c r="H56" s="9" t="e">
        <f t="shared" si="7"/>
        <v>#DIV/0!</v>
      </c>
      <c r="I56" s="10">
        <f t="shared" si="5"/>
        <v>0</v>
      </c>
    </row>
    <row r="57" spans="1:9" ht="26.25" customHeight="1" x14ac:dyDescent="0.3">
      <c r="A57" s="3" t="s">
        <v>47</v>
      </c>
      <c r="B57" s="17">
        <v>475.7</v>
      </c>
      <c r="C57" s="9">
        <f>B57/B87*100</f>
        <v>0.7088309578977956</v>
      </c>
      <c r="D57" s="17">
        <v>3757.7</v>
      </c>
      <c r="E57" s="9">
        <f>D57/D87*100</f>
        <v>0.58632398562377341</v>
      </c>
      <c r="F57" s="17">
        <v>619.4</v>
      </c>
      <c r="G57" s="9">
        <f>F57/F87*100</f>
        <v>0.82144074393832689</v>
      </c>
      <c r="H57" s="9">
        <f t="shared" si="7"/>
        <v>30.208114357788531</v>
      </c>
      <c r="I57" s="10">
        <f t="shared" si="5"/>
        <v>16.483487239534821</v>
      </c>
    </row>
    <row r="58" spans="1:9" ht="26.25" customHeight="1" x14ac:dyDescent="0.3">
      <c r="A58" s="3" t="s">
        <v>48</v>
      </c>
      <c r="B58" s="17">
        <v>104.8</v>
      </c>
      <c r="C58" s="9">
        <f>B58/B87*100</f>
        <v>0.15616036238740588</v>
      </c>
      <c r="D58" s="17">
        <v>2070</v>
      </c>
      <c r="E58" s="9">
        <f>D58/D87*100</f>
        <v>0.3229876387793626</v>
      </c>
      <c r="F58" s="17">
        <v>43.5</v>
      </c>
      <c r="G58" s="9">
        <f>F58/F87*100</f>
        <v>5.7689170748009722E-2</v>
      </c>
      <c r="H58" s="9">
        <f t="shared" si="7"/>
        <v>-58.492366412213734</v>
      </c>
      <c r="I58" s="10">
        <f t="shared" si="5"/>
        <v>2.1014492753623188</v>
      </c>
    </row>
    <row r="59" spans="1:9" ht="26.25" customHeight="1" x14ac:dyDescent="0.3">
      <c r="A59" s="3" t="s">
        <v>49</v>
      </c>
      <c r="B59" s="17">
        <f>SUM(B60:B62)</f>
        <v>336.8</v>
      </c>
      <c r="C59" s="9">
        <f>B59/B87*100</f>
        <v>0.50185887454273193</v>
      </c>
      <c r="D59" s="17">
        <f>SUM(D60:D62)</f>
        <v>6201.6</v>
      </c>
      <c r="E59" s="9">
        <f>D59/D87*100</f>
        <v>0.96765224186188181</v>
      </c>
      <c r="F59" s="17">
        <f>SUM(F60:F62)</f>
        <v>911.9</v>
      </c>
      <c r="G59" s="9">
        <f>F59/F87*100</f>
        <v>1.2093506851749438</v>
      </c>
      <c r="H59" s="9">
        <f t="shared" si="7"/>
        <v>170.75415676959619</v>
      </c>
      <c r="I59" s="10">
        <f t="shared" si="5"/>
        <v>14.704269865841072</v>
      </c>
    </row>
    <row r="60" spans="1:9" ht="15" customHeight="1" x14ac:dyDescent="0.3">
      <c r="A60" s="3" t="s">
        <v>50</v>
      </c>
      <c r="B60" s="17">
        <v>336.8</v>
      </c>
      <c r="C60" s="9">
        <f>B60/B87*100</f>
        <v>0.50185887454273193</v>
      </c>
      <c r="D60" s="17">
        <v>2825</v>
      </c>
      <c r="E60" s="9">
        <f>D60/D87*100</f>
        <v>0.44079230896217364</v>
      </c>
      <c r="F60" s="17">
        <v>462</v>
      </c>
      <c r="G60" s="9">
        <f>F60/F87*100</f>
        <v>0.61269877897886182</v>
      </c>
      <c r="H60" s="9">
        <f t="shared" si="7"/>
        <v>37.173396674584325</v>
      </c>
      <c r="I60" s="10">
        <f t="shared" si="5"/>
        <v>16.353982300884955</v>
      </c>
    </row>
    <row r="61" spans="1:9" ht="15" customHeight="1" x14ac:dyDescent="0.3">
      <c r="A61" s="3" t="s">
        <v>51</v>
      </c>
      <c r="B61" s="17">
        <v>0</v>
      </c>
      <c r="C61" s="9">
        <f>B61/B87*100</f>
        <v>0</v>
      </c>
      <c r="D61" s="17">
        <v>1690</v>
      </c>
      <c r="E61" s="9">
        <f>D61/D87*100</f>
        <v>0.26369522199861006</v>
      </c>
      <c r="F61" s="17">
        <v>449.9</v>
      </c>
      <c r="G61" s="9">
        <f>F61/F87*100</f>
        <v>0.5966519061960821</v>
      </c>
      <c r="H61" s="9" t="e">
        <f t="shared" si="7"/>
        <v>#DIV/0!</v>
      </c>
      <c r="I61" s="10">
        <f t="shared" si="5"/>
        <v>26.621301775147927</v>
      </c>
    </row>
    <row r="62" spans="1:9" ht="15" customHeight="1" x14ac:dyDescent="0.3">
      <c r="A62" s="3" t="s">
        <v>52</v>
      </c>
      <c r="B62" s="17">
        <v>0</v>
      </c>
      <c r="C62" s="9">
        <f>B62/B87*100</f>
        <v>0</v>
      </c>
      <c r="D62" s="17">
        <v>1686.6</v>
      </c>
      <c r="E62" s="9">
        <f>D62/D87*100</f>
        <v>0.26316471090109805</v>
      </c>
      <c r="F62" s="17">
        <v>0</v>
      </c>
      <c r="G62" s="9">
        <f>F62/F87*100</f>
        <v>0</v>
      </c>
      <c r="H62" s="9" t="e">
        <f t="shared" si="7"/>
        <v>#DIV/0!</v>
      </c>
      <c r="I62" s="10">
        <f t="shared" si="5"/>
        <v>0</v>
      </c>
    </row>
    <row r="63" spans="1:9" ht="15" customHeight="1" x14ac:dyDescent="0.3">
      <c r="A63" s="3" t="s">
        <v>53</v>
      </c>
      <c r="B63" s="17">
        <f>SUM(B64:B69)</f>
        <v>50310.599999999991</v>
      </c>
      <c r="C63" s="9">
        <f>B63/B87*100</f>
        <v>74.966808472593712</v>
      </c>
      <c r="D63" s="17">
        <f>SUM(D64:D69)</f>
        <v>464295.8</v>
      </c>
      <c r="E63" s="9">
        <f>D63/D87*100</f>
        <v>72.445316008297183</v>
      </c>
      <c r="F63" s="17">
        <f>SUM(F64:F69)</f>
        <v>55986.500000000007</v>
      </c>
      <c r="G63" s="9">
        <f>F63/F87*100</f>
        <v>74.248615128355084</v>
      </c>
      <c r="H63" s="9">
        <f t="shared" si="7"/>
        <v>11.281717967982914</v>
      </c>
      <c r="I63" s="10">
        <f t="shared" si="5"/>
        <v>12.058368824357233</v>
      </c>
    </row>
    <row r="64" spans="1:9" ht="15" customHeight="1" x14ac:dyDescent="0.3">
      <c r="A64" s="3" t="s">
        <v>54</v>
      </c>
      <c r="B64" s="17">
        <v>17149.400000000001</v>
      </c>
      <c r="C64" s="9">
        <f>B64/B87*100</f>
        <v>25.55397441532995</v>
      </c>
      <c r="D64" s="17">
        <v>164008.5</v>
      </c>
      <c r="E64" s="9">
        <f>D64/D87*100</f>
        <v>25.590685098910669</v>
      </c>
      <c r="F64" s="17">
        <v>18902.5</v>
      </c>
      <c r="G64" s="9">
        <f>F64/F87*100</f>
        <v>25.068265518718473</v>
      </c>
      <c r="H64" s="9">
        <f t="shared" si="7"/>
        <v>10.222515073413632</v>
      </c>
      <c r="I64" s="10">
        <f t="shared" si="5"/>
        <v>11.525317285384599</v>
      </c>
    </row>
    <row r="65" spans="1:9" ht="15" customHeight="1" x14ac:dyDescent="0.3">
      <c r="A65" s="3" t="s">
        <v>55</v>
      </c>
      <c r="B65" s="17">
        <v>28904.1</v>
      </c>
      <c r="C65" s="9">
        <f>B65/B87*100</f>
        <v>43.069415367192917</v>
      </c>
      <c r="D65" s="17">
        <v>267027.90000000002</v>
      </c>
      <c r="E65" s="9">
        <f>D65/D87*100</f>
        <v>41.665077733918729</v>
      </c>
      <c r="F65" s="17">
        <v>33426.800000000003</v>
      </c>
      <c r="G65" s="9">
        <f>F65/F87*100</f>
        <v>44.330215465737275</v>
      </c>
      <c r="H65" s="9">
        <f t="shared" si="7"/>
        <v>15.64726111520514</v>
      </c>
      <c r="I65" s="10">
        <f t="shared" si="5"/>
        <v>12.518092678705109</v>
      </c>
    </row>
    <row r="66" spans="1:9" ht="26.25" customHeight="1" x14ac:dyDescent="0.3">
      <c r="A66" s="3" t="s">
        <v>56</v>
      </c>
      <c r="B66" s="17">
        <v>4204.7</v>
      </c>
      <c r="C66" s="9">
        <f>B66/B87*100</f>
        <v>6.2653385088771509</v>
      </c>
      <c r="D66" s="17">
        <v>31396.1</v>
      </c>
      <c r="E66" s="9">
        <f>D66/D87*100</f>
        <v>4.898817490763645</v>
      </c>
      <c r="F66" s="17">
        <v>3647.3</v>
      </c>
      <c r="G66" s="9">
        <f>F66/F87*100</f>
        <v>4.8370048843497893</v>
      </c>
      <c r="H66" s="9">
        <f t="shared" si="7"/>
        <v>-13.256593811686912</v>
      </c>
      <c r="I66" s="10">
        <f t="shared" si="5"/>
        <v>11.617047977296545</v>
      </c>
    </row>
    <row r="67" spans="1:9" ht="36.75" customHeight="1" x14ac:dyDescent="0.3">
      <c r="A67" s="3" t="s">
        <v>57</v>
      </c>
      <c r="B67" s="17">
        <v>12.2</v>
      </c>
      <c r="C67" s="9">
        <f>B67/B87*100</f>
        <v>1.8178973484030071E-2</v>
      </c>
      <c r="D67" s="17">
        <v>215</v>
      </c>
      <c r="E67" s="9">
        <f>D67/D87*100</f>
        <v>3.3547025283846843E-2</v>
      </c>
      <c r="F67" s="17">
        <v>0</v>
      </c>
      <c r="G67" s="9">
        <f>F67/F87*100</f>
        <v>0</v>
      </c>
      <c r="H67" s="9">
        <f t="shared" si="7"/>
        <v>-100</v>
      </c>
      <c r="I67" s="10">
        <f t="shared" si="5"/>
        <v>0</v>
      </c>
    </row>
    <row r="68" spans="1:9" ht="15" customHeight="1" x14ac:dyDescent="0.3">
      <c r="A68" s="3" t="s">
        <v>58</v>
      </c>
      <c r="B68" s="17">
        <v>40.200000000000003</v>
      </c>
      <c r="C68" s="9">
        <f>B68/B87*100</f>
        <v>5.9901207709672874E-2</v>
      </c>
      <c r="D68" s="17">
        <v>250</v>
      </c>
      <c r="E68" s="9">
        <f>D68/D87*100</f>
        <v>3.9008168934705628E-2</v>
      </c>
      <c r="F68" s="17">
        <v>9.9</v>
      </c>
      <c r="G68" s="9">
        <f>F68/F87*100</f>
        <v>1.3129259549547041E-2</v>
      </c>
      <c r="H68" s="9">
        <f t="shared" si="7"/>
        <v>-75.373134328358205</v>
      </c>
      <c r="I68" s="10">
        <f t="shared" si="5"/>
        <v>3.9600000000000004</v>
      </c>
    </row>
    <row r="69" spans="1:9" ht="26.25" customHeight="1" x14ac:dyDescent="0.3">
      <c r="A69" s="3" t="s">
        <v>59</v>
      </c>
      <c r="B69" s="17">
        <v>0</v>
      </c>
      <c r="C69" s="9">
        <f>B69/B87*100</f>
        <v>0</v>
      </c>
      <c r="D69" s="17">
        <v>1398.3</v>
      </c>
      <c r="E69" s="9">
        <f>D69/D87*100</f>
        <v>0.21818049048559551</v>
      </c>
      <c r="F69" s="17">
        <v>0</v>
      </c>
      <c r="G69" s="9">
        <f>F69/F87*100</f>
        <v>0</v>
      </c>
      <c r="H69" s="9" t="e">
        <f t="shared" si="7"/>
        <v>#DIV/0!</v>
      </c>
      <c r="I69" s="10">
        <f t="shared" si="5"/>
        <v>0</v>
      </c>
    </row>
    <row r="70" spans="1:9" ht="26.25" customHeight="1" x14ac:dyDescent="0.3">
      <c r="A70" s="3" t="s">
        <v>60</v>
      </c>
      <c r="B70" s="17">
        <f>B71</f>
        <v>2503.1999999999998</v>
      </c>
      <c r="C70" s="9">
        <f>B70/B87*100</f>
        <v>3.7299677397724653</v>
      </c>
      <c r="D70" s="17">
        <f>D71</f>
        <v>19996.8</v>
      </c>
      <c r="E70" s="9">
        <f>D70/D87*100</f>
        <v>3.120154210214086</v>
      </c>
      <c r="F70" s="17">
        <f>F71</f>
        <v>2578.5</v>
      </c>
      <c r="G70" s="9">
        <f>F70/F87*100</f>
        <v>3.4195753281320247</v>
      </c>
      <c r="H70" s="9">
        <f t="shared" si="7"/>
        <v>3.0081495685522697</v>
      </c>
      <c r="I70" s="10">
        <f t="shared" si="5"/>
        <v>12.894563130100817</v>
      </c>
    </row>
    <row r="71" spans="1:9" ht="15" customHeight="1" x14ac:dyDescent="0.3">
      <c r="A71" s="3" t="s">
        <v>61</v>
      </c>
      <c r="B71" s="17">
        <v>2503.1999999999998</v>
      </c>
      <c r="C71" s="9">
        <f>B71/B87*100</f>
        <v>3.7299677397724653</v>
      </c>
      <c r="D71" s="17">
        <v>19996.8</v>
      </c>
      <c r="E71" s="9">
        <f>D71/D87*100</f>
        <v>3.120154210214086</v>
      </c>
      <c r="F71" s="17">
        <v>2578.5</v>
      </c>
      <c r="G71" s="9">
        <f>F71/F87*100</f>
        <v>3.4195753281320247</v>
      </c>
      <c r="H71" s="9">
        <f t="shared" si="7"/>
        <v>3.0081495685522697</v>
      </c>
      <c r="I71" s="10">
        <f t="shared" si="5"/>
        <v>12.894563130100817</v>
      </c>
    </row>
    <row r="72" spans="1:9" ht="15" customHeight="1" x14ac:dyDescent="0.3">
      <c r="A72" s="3" t="s">
        <v>62</v>
      </c>
      <c r="B72" s="17">
        <f>SUM(B73:B76)</f>
        <v>1609.8</v>
      </c>
      <c r="C72" s="9">
        <f>B72/B87*100</f>
        <v>2.3987304520157058</v>
      </c>
      <c r="D72" s="17">
        <f>SUM(D73:D76)</f>
        <v>24006.300000000003</v>
      </c>
      <c r="E72" s="9">
        <f>D72/D87*100</f>
        <v>3.7457672235888952</v>
      </c>
      <c r="F72" s="17">
        <f>SUM(F73:F76)</f>
        <v>1986.4</v>
      </c>
      <c r="G72" s="9">
        <f>F72/F87*100</f>
        <v>2.6343395120424486</v>
      </c>
      <c r="H72" s="9">
        <f t="shared" si="7"/>
        <v>23.394210460926828</v>
      </c>
      <c r="I72" s="10">
        <f t="shared" si="5"/>
        <v>8.2744946118310594</v>
      </c>
    </row>
    <row r="73" spans="1:9" ht="15" customHeight="1" x14ac:dyDescent="0.3">
      <c r="A73" s="3" t="s">
        <v>63</v>
      </c>
      <c r="B73" s="17">
        <v>376.2</v>
      </c>
      <c r="C73" s="9">
        <f>B73/B87*100</f>
        <v>0.56056801841738635</v>
      </c>
      <c r="D73" s="17">
        <v>2194</v>
      </c>
      <c r="E73" s="9">
        <f>D73/D87*100</f>
        <v>0.34233569057097663</v>
      </c>
      <c r="F73" s="17">
        <v>347.8</v>
      </c>
      <c r="G73" s="9">
        <f>F73/F87*100</f>
        <v>0.46124812841742024</v>
      </c>
      <c r="H73" s="9">
        <f t="shared" si="7"/>
        <v>-7.549175970228589</v>
      </c>
      <c r="I73" s="10">
        <f t="shared" ref="I73:I100" si="8">F73/D73*100</f>
        <v>15.852324521422062</v>
      </c>
    </row>
    <row r="74" spans="1:9" ht="26.25" customHeight="1" x14ac:dyDescent="0.3">
      <c r="A74" s="3" t="s">
        <v>64</v>
      </c>
      <c r="B74" s="17">
        <v>646.29999999999995</v>
      </c>
      <c r="C74" s="9">
        <f>B74/B87*100</f>
        <v>0.96303857071546195</v>
      </c>
      <c r="D74" s="17">
        <v>7112.2</v>
      </c>
      <c r="E74" s="9">
        <f>D74/D87*100</f>
        <v>1.1097355963896536</v>
      </c>
      <c r="F74" s="17">
        <v>908.6</v>
      </c>
      <c r="G74" s="9">
        <f>F74/F87*100</f>
        <v>1.204974265325095</v>
      </c>
      <c r="H74" s="9">
        <f t="shared" si="7"/>
        <v>40.584867708494528</v>
      </c>
      <c r="I74" s="10">
        <f t="shared" si="8"/>
        <v>12.775231292708305</v>
      </c>
    </row>
    <row r="75" spans="1:9" ht="15" customHeight="1" x14ac:dyDescent="0.3">
      <c r="A75" s="3" t="s">
        <v>65</v>
      </c>
      <c r="B75" s="17">
        <v>505.1</v>
      </c>
      <c r="C75" s="9">
        <f>B75/B87*100</f>
        <v>0.75263930383472055</v>
      </c>
      <c r="D75" s="17">
        <v>13316.1</v>
      </c>
      <c r="E75" s="9">
        <f>D75/D87*100</f>
        <v>2.0777467134057348</v>
      </c>
      <c r="F75" s="17">
        <v>670.2</v>
      </c>
      <c r="G75" s="9">
        <f>F75/F87*100</f>
        <v>0.8888110858693361</v>
      </c>
      <c r="H75" s="9">
        <f t="shared" si="7"/>
        <v>32.686596713522079</v>
      </c>
      <c r="I75" s="10">
        <f t="shared" si="8"/>
        <v>5.0330051591682254</v>
      </c>
    </row>
    <row r="76" spans="1:9" ht="26.25" customHeight="1" x14ac:dyDescent="0.3">
      <c r="A76" s="3" t="s">
        <v>66</v>
      </c>
      <c r="B76" s="17">
        <v>82.2</v>
      </c>
      <c r="C76" s="9">
        <f>B76/B87*100</f>
        <v>0.12248455904813706</v>
      </c>
      <c r="D76" s="17">
        <v>1384</v>
      </c>
      <c r="E76" s="9">
        <f>D76/D87*100</f>
        <v>0.21594922322253035</v>
      </c>
      <c r="F76" s="17">
        <v>59.8</v>
      </c>
      <c r="G76" s="9">
        <f>F76/F87*100</f>
        <v>7.9306032430597265E-2</v>
      </c>
      <c r="H76" s="9">
        <f t="shared" si="7"/>
        <v>-27.250608272506099</v>
      </c>
      <c r="I76" s="10">
        <f t="shared" si="8"/>
        <v>4.3208092485549132</v>
      </c>
    </row>
    <row r="77" spans="1:9" ht="26.25" customHeight="1" x14ac:dyDescent="0.3">
      <c r="A77" s="3" t="s">
        <v>67</v>
      </c>
      <c r="B77" s="17">
        <f>SUM(B78:B79)</f>
        <v>1093.9000000000001</v>
      </c>
      <c r="C77" s="9">
        <f>B77/B87*100</f>
        <v>1.6299982864082376</v>
      </c>
      <c r="D77" s="17">
        <f>SUM(D78:D79)</f>
        <v>8897.2000000000007</v>
      </c>
      <c r="E77" s="9">
        <f>D77/D87*100</f>
        <v>1.3882539225834518</v>
      </c>
      <c r="F77" s="17">
        <f>SUM(F78:F79)</f>
        <v>1248.3</v>
      </c>
      <c r="G77" s="9">
        <f>F77/F87*100</f>
        <v>1.6554802722928856</v>
      </c>
      <c r="H77" s="9">
        <f t="shared" si="7"/>
        <v>14.114635707103005</v>
      </c>
      <c r="I77" s="10">
        <f t="shared" si="8"/>
        <v>14.030256709976172</v>
      </c>
    </row>
    <row r="78" spans="1:9" ht="15" customHeight="1" x14ac:dyDescent="0.3">
      <c r="A78" s="3" t="s">
        <v>68</v>
      </c>
      <c r="B78" s="17">
        <v>81.900000000000006</v>
      </c>
      <c r="C78" s="9">
        <f>B78/B87*100</f>
        <v>0.12203753511000517</v>
      </c>
      <c r="D78" s="17">
        <v>500</v>
      </c>
      <c r="E78" s="9">
        <f t="shared" ref="E78:G78" si="9">D78/D87*100</f>
        <v>7.8016337869411256E-2</v>
      </c>
      <c r="F78" s="17">
        <v>83.6</v>
      </c>
      <c r="G78" s="9">
        <f t="shared" si="9"/>
        <v>0.11086930286284168</v>
      </c>
      <c r="H78" s="9">
        <f t="shared" si="7"/>
        <v>2.0757020757020683</v>
      </c>
      <c r="I78" s="10">
        <f t="shared" si="8"/>
        <v>16.72</v>
      </c>
    </row>
    <row r="79" spans="1:9" ht="15" customHeight="1" x14ac:dyDescent="0.3">
      <c r="A79" s="3" t="s">
        <v>69</v>
      </c>
      <c r="B79" s="17">
        <v>1012</v>
      </c>
      <c r="C79" s="9">
        <f>B79/B87*100</f>
        <v>1.5079607512982323</v>
      </c>
      <c r="D79" s="17">
        <v>8397.2000000000007</v>
      </c>
      <c r="E79" s="9">
        <f t="shared" ref="E79:G79" si="10">D79/D87*100</f>
        <v>1.3102375847140406</v>
      </c>
      <c r="F79" s="17">
        <v>1164.7</v>
      </c>
      <c r="G79" s="9">
        <f t="shared" si="10"/>
        <v>1.5446109694300441</v>
      </c>
      <c r="H79" s="9">
        <f t="shared" si="7"/>
        <v>15.088932806324109</v>
      </c>
      <c r="I79" s="10">
        <f t="shared" si="8"/>
        <v>13.870099556995189</v>
      </c>
    </row>
    <row r="80" spans="1:9" ht="26.25" customHeight="1" x14ac:dyDescent="0.3">
      <c r="A80" s="3" t="s">
        <v>70</v>
      </c>
      <c r="B80" s="17">
        <f>B81</f>
        <v>191.6</v>
      </c>
      <c r="C80" s="9">
        <f>B80/B87*100</f>
        <v>0.28549928848689854</v>
      </c>
      <c r="D80" s="17">
        <f>D81</f>
        <v>1281.9000000000001</v>
      </c>
      <c r="E80" s="9">
        <f t="shared" ref="E80:G80" si="11">D80/D87*100</f>
        <v>0.20001828702959659</v>
      </c>
      <c r="F80" s="17">
        <f>F81</f>
        <v>213.7</v>
      </c>
      <c r="G80" s="9">
        <f t="shared" si="11"/>
        <v>0.2834063399735558</v>
      </c>
      <c r="H80" s="9">
        <f t="shared" si="7"/>
        <v>11.534446764091854</v>
      </c>
      <c r="I80" s="10">
        <f t="shared" si="8"/>
        <v>16.670567126920975</v>
      </c>
    </row>
    <row r="81" spans="1:9" ht="26.25" customHeight="1" x14ac:dyDescent="0.3">
      <c r="A81" s="3" t="s">
        <v>71</v>
      </c>
      <c r="B81" s="17">
        <v>191.6</v>
      </c>
      <c r="C81" s="9">
        <f>B81/B87*100</f>
        <v>0.28549928848689854</v>
      </c>
      <c r="D81" s="17">
        <v>1281.9000000000001</v>
      </c>
      <c r="E81" s="9">
        <f t="shared" ref="E81:G81" si="12">D81/D87*100</f>
        <v>0.20001828702959659</v>
      </c>
      <c r="F81" s="17">
        <v>213.7</v>
      </c>
      <c r="G81" s="9">
        <f t="shared" si="12"/>
        <v>0.2834063399735558</v>
      </c>
      <c r="H81" s="9">
        <f t="shared" si="7"/>
        <v>11.534446764091854</v>
      </c>
      <c r="I81" s="10">
        <f t="shared" si="8"/>
        <v>16.670567126920975</v>
      </c>
    </row>
    <row r="82" spans="1:9" ht="39" customHeight="1" x14ac:dyDescent="0.3">
      <c r="A82" s="3" t="s">
        <v>72</v>
      </c>
      <c r="B82" s="17">
        <f>B83</f>
        <v>0</v>
      </c>
      <c r="C82" s="9">
        <f>B82/B87*100</f>
        <v>0</v>
      </c>
      <c r="D82" s="17">
        <f>D83</f>
        <v>6020.3</v>
      </c>
      <c r="E82" s="9">
        <f t="shared" ref="E82:G82" si="13">D82/D87*100</f>
        <v>0.93936351775043314</v>
      </c>
      <c r="F82" s="17">
        <f>F83</f>
        <v>0</v>
      </c>
      <c r="G82" s="9">
        <f t="shared" si="13"/>
        <v>0</v>
      </c>
      <c r="H82" s="9" t="e">
        <f t="shared" si="7"/>
        <v>#DIV/0!</v>
      </c>
      <c r="I82" s="10">
        <f t="shared" si="8"/>
        <v>0</v>
      </c>
    </row>
    <row r="83" spans="1:9" ht="39" customHeight="1" x14ac:dyDescent="0.3">
      <c r="A83" s="3" t="s">
        <v>73</v>
      </c>
      <c r="B83" s="17">
        <v>0</v>
      </c>
      <c r="C83" s="9">
        <f>B83/B87*100</f>
        <v>0</v>
      </c>
      <c r="D83" s="17">
        <v>6020.3</v>
      </c>
      <c r="E83" s="9">
        <f t="shared" ref="E83:G83" si="14">D83/D87*100</f>
        <v>0.93936351775043314</v>
      </c>
      <c r="F83" s="17">
        <v>0</v>
      </c>
      <c r="G83" s="9">
        <f t="shared" si="14"/>
        <v>0</v>
      </c>
      <c r="H83" s="9" t="e">
        <f t="shared" si="7"/>
        <v>#DIV/0!</v>
      </c>
      <c r="I83" s="10">
        <f t="shared" si="8"/>
        <v>0</v>
      </c>
    </row>
    <row r="84" spans="1:9" ht="90" customHeight="1" x14ac:dyDescent="0.3">
      <c r="A84" s="3" t="s">
        <v>74</v>
      </c>
      <c r="B84" s="17">
        <f>SUM(B85:B86)</f>
        <v>3062.7</v>
      </c>
      <c r="C84" s="9">
        <f>B84/B87*100</f>
        <v>4.5636673843884346</v>
      </c>
      <c r="D84" s="17">
        <f>SUM(D85:D86)</f>
        <v>14954.7</v>
      </c>
      <c r="E84" s="9">
        <f t="shared" ref="E84:G84" si="15">D84/D87*100</f>
        <v>2.3334218558713689</v>
      </c>
      <c r="F84" s="17">
        <f>SUM(F85:F86)</f>
        <v>3792.5</v>
      </c>
      <c r="G84" s="9">
        <f t="shared" si="15"/>
        <v>5.0295673577431463</v>
      </c>
      <c r="H84" s="9">
        <f t="shared" si="7"/>
        <v>23.828647925033479</v>
      </c>
      <c r="I84" s="10">
        <f t="shared" si="8"/>
        <v>25.359920292617034</v>
      </c>
    </row>
    <row r="85" spans="1:9" ht="64.5" customHeight="1" x14ac:dyDescent="0.3">
      <c r="A85" s="3" t="s">
        <v>75</v>
      </c>
      <c r="B85" s="17">
        <v>2082.1999999999998</v>
      </c>
      <c r="C85" s="9">
        <f>B85/B87*100</f>
        <v>3.1026441465940509</v>
      </c>
      <c r="D85" s="17">
        <v>10425</v>
      </c>
      <c r="E85" s="9">
        <f t="shared" ref="E85:G85" si="16">D85/D87*100</f>
        <v>1.6266406445772246</v>
      </c>
      <c r="F85" s="17">
        <v>1512.7</v>
      </c>
      <c r="G85" s="9">
        <f t="shared" si="16"/>
        <v>2.0061243354141221</v>
      </c>
      <c r="H85" s="9">
        <f t="shared" si="7"/>
        <v>-27.350878878109683</v>
      </c>
      <c r="I85" s="10">
        <f t="shared" si="8"/>
        <v>14.510311750599522</v>
      </c>
    </row>
    <row r="86" spans="1:9" ht="26.25" customHeight="1" x14ac:dyDescent="0.3">
      <c r="A86" s="3" t="s">
        <v>76</v>
      </c>
      <c r="B86" s="17">
        <v>980.5</v>
      </c>
      <c r="C86" s="9">
        <f>B86/B87*100</f>
        <v>1.4610232377943841</v>
      </c>
      <c r="D86" s="17">
        <v>4529.7</v>
      </c>
      <c r="E86" s="9">
        <f t="shared" ref="E86:G86" si="17">D86/D87*100</f>
        <v>0.70678121129414428</v>
      </c>
      <c r="F86" s="17">
        <v>2279.8000000000002</v>
      </c>
      <c r="G86" s="9">
        <f t="shared" si="17"/>
        <v>3.0234430223290247</v>
      </c>
      <c r="H86" s="9">
        <f t="shared" si="7"/>
        <v>132.51402345741971</v>
      </c>
      <c r="I86" s="10">
        <f t="shared" si="8"/>
        <v>50.330043932269255</v>
      </c>
    </row>
    <row r="87" spans="1:9" s="14" customFormat="1" ht="15" customHeight="1" x14ac:dyDescent="0.3">
      <c r="A87" s="12" t="s">
        <v>77</v>
      </c>
      <c r="B87" s="16">
        <f>B43+B50+B52+B55+B59+B63+B70+B72+B77+B80+B82+B84</f>
        <v>67110.499999999985</v>
      </c>
      <c r="C87" s="13">
        <f>C43+C50+C52+C55+C59+C63+C70+C72+C77+C80+C82+C84</f>
        <v>100.00000000000001</v>
      </c>
      <c r="D87" s="16">
        <f>D43+D50+D52+D55+D59+D63+D70+D72+D77+D80+D82+D84</f>
        <v>640891.4</v>
      </c>
      <c r="E87" s="13"/>
      <c r="F87" s="16">
        <f>F43+F50+F52+F55+F59+F63+F70+F72+F77+F80+F82+F84</f>
        <v>75404.100000000006</v>
      </c>
      <c r="G87" s="13"/>
      <c r="H87" s="9">
        <f t="shared" si="7"/>
        <v>12.358125777635422</v>
      </c>
      <c r="I87" s="10">
        <f t="shared" si="8"/>
        <v>11.765503484677748</v>
      </c>
    </row>
    <row r="88" spans="1:9" ht="115.5" customHeight="1" x14ac:dyDescent="0.3">
      <c r="A88" s="3" t="s">
        <v>78</v>
      </c>
      <c r="B88" s="17">
        <v>20836.599999999999</v>
      </c>
      <c r="C88" s="9">
        <f>B88/B87*100</f>
        <v>31.048196630929592</v>
      </c>
      <c r="D88" s="17">
        <v>181899</v>
      </c>
      <c r="E88" s="9">
        <f t="shared" ref="E88:G88" si="18">D88/D87*100</f>
        <v>28.382187684216078</v>
      </c>
      <c r="F88" s="17">
        <v>20577.099999999999</v>
      </c>
      <c r="G88" s="9">
        <f t="shared" si="18"/>
        <v>27.289099664341855</v>
      </c>
      <c r="H88" s="9">
        <f t="shared" si="7"/>
        <v>-1.245404720539824</v>
      </c>
      <c r="I88" s="10">
        <f t="shared" si="8"/>
        <v>11.312376648579706</v>
      </c>
    </row>
    <row r="89" spans="1:9" ht="51.75" customHeight="1" x14ac:dyDescent="0.3">
      <c r="A89" s="3" t="s">
        <v>79</v>
      </c>
      <c r="B89" s="17">
        <v>7191.1</v>
      </c>
      <c r="C89" s="9">
        <f>B89/B87*100</f>
        <v>10.71531280500071</v>
      </c>
      <c r="D89" s="17">
        <v>58491.7</v>
      </c>
      <c r="E89" s="9">
        <f t="shared" ref="E89:G89" si="19">D89/D87*100</f>
        <v>9.1266164595124852</v>
      </c>
      <c r="F89" s="17">
        <v>6416.1</v>
      </c>
      <c r="G89" s="9">
        <f t="shared" si="19"/>
        <v>8.5089537571564406</v>
      </c>
      <c r="H89" s="9">
        <f t="shared" si="7"/>
        <v>-10.777210718805179</v>
      </c>
      <c r="I89" s="10">
        <f t="shared" si="8"/>
        <v>10.969248628437882</v>
      </c>
    </row>
    <row r="90" spans="1:9" ht="26.25" customHeight="1" x14ac:dyDescent="0.3">
      <c r="A90" s="3" t="s">
        <v>80</v>
      </c>
      <c r="B90" s="17">
        <v>913.2</v>
      </c>
      <c r="C90" s="9">
        <f>B90/B87*100</f>
        <v>1.3607408676734642</v>
      </c>
      <c r="D90" s="17">
        <v>10653.4</v>
      </c>
      <c r="E90" s="9">
        <f t="shared" ref="E90:G90" si="20">D90/D87*100</f>
        <v>1.6622785077159716</v>
      </c>
      <c r="F90" s="17">
        <v>1238.8</v>
      </c>
      <c r="G90" s="9">
        <f t="shared" si="20"/>
        <v>1.6428814878766538</v>
      </c>
      <c r="H90" s="9">
        <f t="shared" si="7"/>
        <v>35.654840122645624</v>
      </c>
      <c r="I90" s="10">
        <f t="shared" si="8"/>
        <v>11.628212589408077</v>
      </c>
    </row>
    <row r="91" spans="1:9" ht="51.75" customHeight="1" x14ac:dyDescent="0.3">
      <c r="A91" s="3" t="s">
        <v>81</v>
      </c>
      <c r="B91" s="17">
        <v>0</v>
      </c>
      <c r="C91" s="9">
        <f>B91/B87*100</f>
        <v>0</v>
      </c>
      <c r="D91" s="17">
        <v>5407.9</v>
      </c>
      <c r="E91" s="9">
        <f t="shared" ref="E91:G91" si="21">D91/D87*100</f>
        <v>0.8438091071279783</v>
      </c>
      <c r="F91" s="17">
        <v>0</v>
      </c>
      <c r="G91" s="9">
        <f t="shared" si="21"/>
        <v>0</v>
      </c>
      <c r="H91" s="9" t="e">
        <f t="shared" si="7"/>
        <v>#DIV/0!</v>
      </c>
      <c r="I91" s="10">
        <f t="shared" si="8"/>
        <v>0</v>
      </c>
    </row>
    <row r="92" spans="1:9" ht="15" customHeight="1" x14ac:dyDescent="0.3">
      <c r="A92" s="3" t="s">
        <v>82</v>
      </c>
      <c r="B92" s="17">
        <v>3898.7</v>
      </c>
      <c r="C92" s="9">
        <f>B92/B87*100</f>
        <v>5.8093740919826269</v>
      </c>
      <c r="D92" s="17">
        <v>21778.7</v>
      </c>
      <c r="E92" s="9">
        <f t="shared" ref="E92:G92" si="22">D92/D87*100</f>
        <v>3.398188835113094</v>
      </c>
      <c r="F92" s="17">
        <v>5181.8999999999996</v>
      </c>
      <c r="G92" s="9">
        <f t="shared" si="22"/>
        <v>6.872172733312909</v>
      </c>
      <c r="H92" s="9">
        <f t="shared" si="7"/>
        <v>32.913535280991113</v>
      </c>
      <c r="I92" s="10">
        <f t="shared" si="8"/>
        <v>23.793431196536062</v>
      </c>
    </row>
    <row r="93" spans="1:9" ht="51.75" customHeight="1" x14ac:dyDescent="0.3">
      <c r="A93" s="3" t="s">
        <v>83</v>
      </c>
      <c r="B93" s="17">
        <v>34208.699999999997</v>
      </c>
      <c r="C93" s="9">
        <f>B93/B87*100</f>
        <v>50.973692641240945</v>
      </c>
      <c r="D93" s="17">
        <v>336668</v>
      </c>
      <c r="E93" s="9">
        <f t="shared" ref="E93:G93" si="23">D93/D87*100</f>
        <v>52.531208875637901</v>
      </c>
      <c r="F93" s="17">
        <v>41455.4</v>
      </c>
      <c r="G93" s="9">
        <f t="shared" si="23"/>
        <v>54.977647104069938</v>
      </c>
      <c r="H93" s="9">
        <f t="shared" si="7"/>
        <v>21.18379242707266</v>
      </c>
      <c r="I93" s="10">
        <f t="shared" si="8"/>
        <v>12.313436382430169</v>
      </c>
    </row>
    <row r="94" spans="1:9" ht="42" customHeight="1" x14ac:dyDescent="0.3">
      <c r="A94" s="3" t="s">
        <v>84</v>
      </c>
      <c r="B94" s="17">
        <v>0</v>
      </c>
      <c r="C94" s="9">
        <f>B94/B87*100</f>
        <v>0</v>
      </c>
      <c r="D94" s="17">
        <v>6020.3</v>
      </c>
      <c r="E94" s="9">
        <f t="shared" ref="E94:G94" si="24">D94/D87*100</f>
        <v>0.93936351775043314</v>
      </c>
      <c r="F94" s="17">
        <v>0</v>
      </c>
      <c r="G94" s="9">
        <f t="shared" si="24"/>
        <v>0</v>
      </c>
      <c r="H94" s="9" t="e">
        <f t="shared" si="7"/>
        <v>#DIV/0!</v>
      </c>
      <c r="I94" s="10">
        <f t="shared" si="8"/>
        <v>0</v>
      </c>
    </row>
    <row r="95" spans="1:9" ht="15" customHeight="1" x14ac:dyDescent="0.3">
      <c r="A95" s="3" t="s">
        <v>85</v>
      </c>
      <c r="B95" s="17">
        <f>SUM(B96:B100)</f>
        <v>62.2</v>
      </c>
      <c r="C95" s="9">
        <f>B95/B87*100</f>
        <v>9.2682963172677921E-2</v>
      </c>
      <c r="D95" s="17">
        <f>SUM(D96:D100)</f>
        <v>19972.5</v>
      </c>
      <c r="E95" s="9">
        <f t="shared" ref="E95:G95" si="25">D95/D87*100</f>
        <v>3.1163626161936326</v>
      </c>
      <c r="F95" s="17">
        <f>SUM(F96:F100)</f>
        <v>493.99999999999994</v>
      </c>
      <c r="G95" s="9">
        <f t="shared" si="25"/>
        <v>0.6551367896440643</v>
      </c>
      <c r="H95" s="9">
        <f t="shared" si="7"/>
        <v>694.21221864951747</v>
      </c>
      <c r="I95" s="10">
        <f t="shared" si="8"/>
        <v>2.4734009262736261</v>
      </c>
    </row>
    <row r="96" spans="1:9" ht="77.25" customHeight="1" x14ac:dyDescent="0.3">
      <c r="A96" s="3" t="s">
        <v>86</v>
      </c>
      <c r="B96" s="17">
        <v>0</v>
      </c>
      <c r="C96" s="9">
        <f>B96/B87*100</f>
        <v>0</v>
      </c>
      <c r="D96" s="17">
        <v>1690</v>
      </c>
      <c r="E96" s="9">
        <f t="shared" ref="E96:G96" si="26">D96/D87*100</f>
        <v>0.26369522199861006</v>
      </c>
      <c r="F96" s="17">
        <v>449.9</v>
      </c>
      <c r="G96" s="9">
        <f t="shared" si="26"/>
        <v>0.5966519061960821</v>
      </c>
      <c r="H96" s="9" t="e">
        <f t="shared" si="7"/>
        <v>#DIV/0!</v>
      </c>
      <c r="I96" s="10">
        <f t="shared" si="8"/>
        <v>26.621301775147927</v>
      </c>
    </row>
    <row r="97" spans="1:9" ht="15" customHeight="1" x14ac:dyDescent="0.3">
      <c r="A97" s="3" t="s">
        <v>87</v>
      </c>
      <c r="B97" s="17">
        <v>15.6</v>
      </c>
      <c r="C97" s="9">
        <f>B97/B87*100</f>
        <v>2.3245244782858124E-2</v>
      </c>
      <c r="D97" s="17">
        <v>42.2</v>
      </c>
      <c r="E97" s="9">
        <f>D97/D87*100</f>
        <v>6.584578916178311E-3</v>
      </c>
      <c r="F97" s="17">
        <v>42.2</v>
      </c>
      <c r="G97" s="9">
        <f>F97/F87*100</f>
        <v>5.5965126564735873E-2</v>
      </c>
      <c r="H97" s="9">
        <f t="shared" si="7"/>
        <v>170.51282051282055</v>
      </c>
      <c r="I97" s="10">
        <f t="shared" si="8"/>
        <v>100</v>
      </c>
    </row>
    <row r="98" spans="1:9" ht="26.25" customHeight="1" x14ac:dyDescent="0.3">
      <c r="A98" s="3" t="s">
        <v>88</v>
      </c>
      <c r="B98" s="17">
        <v>46.6</v>
      </c>
      <c r="C98" s="9">
        <f>B98/B87*100</f>
        <v>6.9437718389819797E-2</v>
      </c>
      <c r="D98" s="17">
        <v>570.79999999999995</v>
      </c>
      <c r="E98" s="9">
        <f>D98/D87*100</f>
        <v>8.9063451311719888E-2</v>
      </c>
      <c r="F98" s="17">
        <v>1.9</v>
      </c>
      <c r="G98" s="9">
        <f>F98/F87*100</f>
        <v>2.5197568832464015E-3</v>
      </c>
      <c r="H98" s="9">
        <f t="shared" si="7"/>
        <v>-95.922746781115876</v>
      </c>
      <c r="I98" s="10">
        <f t="shared" si="8"/>
        <v>0.33286615276804488</v>
      </c>
    </row>
    <row r="99" spans="1:9" ht="15" customHeight="1" x14ac:dyDescent="0.3">
      <c r="A99" s="3" t="s">
        <v>89</v>
      </c>
      <c r="B99" s="17">
        <v>0</v>
      </c>
      <c r="C99" s="9">
        <f>B99/B87*100</f>
        <v>0</v>
      </c>
      <c r="D99" s="17">
        <v>17669.5</v>
      </c>
      <c r="E99" s="9">
        <f>D99/D87*100</f>
        <v>2.7570193639671241</v>
      </c>
      <c r="F99" s="17">
        <v>0</v>
      </c>
      <c r="G99" s="9">
        <f>F99/F87*100</f>
        <v>0</v>
      </c>
      <c r="H99" s="9" t="e">
        <f t="shared" si="7"/>
        <v>#DIV/0!</v>
      </c>
      <c r="I99" s="10">
        <f t="shared" si="8"/>
        <v>0</v>
      </c>
    </row>
    <row r="100" spans="1:9" ht="15" customHeight="1" x14ac:dyDescent="0.3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7"/>
        <v>#DIV/0!</v>
      </c>
      <c r="I100" s="10" t="e">
        <f t="shared" si="8"/>
        <v>#DIV/0!</v>
      </c>
    </row>
    <row r="101" spans="1:9" ht="26.25" customHeight="1" x14ac:dyDescent="0.3">
      <c r="A101" s="3" t="s">
        <v>91</v>
      </c>
      <c r="B101" s="17">
        <f>B42-B87</f>
        <v>9097.5000000000146</v>
      </c>
      <c r="C101" s="9"/>
      <c r="D101" s="17">
        <f>D42-D87</f>
        <v>-46494.400000000023</v>
      </c>
      <c r="E101" s="9"/>
      <c r="F101" s="17">
        <f>F42-F87</f>
        <v>6628.8999999999942</v>
      </c>
      <c r="G101" s="9"/>
      <c r="H101" s="9"/>
      <c r="I101" s="9"/>
    </row>
    <row r="102" spans="1:9" x14ac:dyDescent="0.3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3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3">
      <c r="A104" s="3" t="s">
        <v>94</v>
      </c>
      <c r="B104" s="7">
        <v>0</v>
      </c>
      <c r="C104" s="8"/>
      <c r="D104" s="8">
        <v>35469</v>
      </c>
      <c r="E104" s="8"/>
      <c r="F104" s="8">
        <v>0</v>
      </c>
      <c r="G104" s="8"/>
      <c r="H104" s="8"/>
      <c r="I104" s="8"/>
    </row>
    <row r="105" spans="1:9" ht="39" customHeight="1" x14ac:dyDescent="0.3">
      <c r="A105" s="3" t="s">
        <v>95</v>
      </c>
      <c r="B105" s="7">
        <v>0</v>
      </c>
      <c r="C105" s="8"/>
      <c r="D105" s="8">
        <v>-35469</v>
      </c>
      <c r="E105" s="8"/>
      <c r="F105" s="8">
        <v>-5912</v>
      </c>
      <c r="G105" s="8"/>
      <c r="H105" s="8"/>
      <c r="I105" s="8"/>
    </row>
    <row r="106" spans="1:9" ht="39" customHeight="1" x14ac:dyDescent="0.3">
      <c r="A106" s="3" t="s">
        <v>96</v>
      </c>
      <c r="B106" s="7">
        <v>0</v>
      </c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3">
      <c r="A107" s="3" t="s">
        <v>97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3">
      <c r="A108" s="3" t="s">
        <v>98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3">
      <c r="A109" s="3" t="s">
        <v>99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3">
      <c r="A110" s="3" t="s">
        <v>100</v>
      </c>
      <c r="B110" s="8">
        <f t="shared" ref="B110" si="27">-B101</f>
        <v>-9097.5000000000146</v>
      </c>
      <c r="C110" s="8"/>
      <c r="D110" s="8">
        <v>14958</v>
      </c>
      <c r="E110" s="8"/>
      <c r="F110" s="8">
        <v>-717</v>
      </c>
      <c r="G110" s="8"/>
      <c r="H110" s="8"/>
      <c r="I110" s="8"/>
    </row>
    <row r="111" spans="1:9" ht="39" customHeight="1" x14ac:dyDescent="0.3">
      <c r="A111" s="3" t="s">
        <v>101</v>
      </c>
      <c r="B111" s="7">
        <f>SUM(B104:B110)</f>
        <v>-9097.5000000000146</v>
      </c>
      <c r="C111" s="7"/>
      <c r="D111" s="7">
        <f t="shared" ref="D111:F111" si="28">SUM(D104:D110)</f>
        <v>14958</v>
      </c>
      <c r="E111" s="7"/>
      <c r="F111" s="7">
        <f t="shared" si="28"/>
        <v>-6629</v>
      </c>
      <c r="G111" s="7"/>
      <c r="H111" s="7"/>
      <c r="I111" s="8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2025-03-11T09:55:05Z</dcterms:modified>
</cp:coreProperties>
</file>