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4 год\Исполнение бюджета ПНМР\"/>
    </mc:Choice>
  </mc:AlternateContent>
  <xr:revisionPtr revIDLastSave="0" documentId="13_ncr:1_{63670804-3FB5-460C-8378-70DB571D3580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F82" i="1" l="1"/>
  <c r="B111" i="1" l="1"/>
  <c r="B33" i="1"/>
  <c r="B32" i="1" s="1"/>
  <c r="B31" i="1" s="1"/>
  <c r="B25" i="1"/>
  <c r="B19" i="1"/>
  <c r="B14" i="1"/>
  <c r="B12" i="1"/>
  <c r="B11" i="1" s="1"/>
  <c r="B9" i="1"/>
  <c r="B8" i="1" l="1"/>
  <c r="B42" i="1" s="1"/>
  <c r="F84" i="1"/>
  <c r="F33" i="1" l="1"/>
  <c r="B59" i="1" l="1"/>
  <c r="F25" i="1" l="1"/>
  <c r="B50" i="1" l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2" i="1"/>
  <c r="D33" i="1"/>
  <c r="D25" i="1"/>
  <c r="F19" i="1"/>
  <c r="D19" i="1"/>
  <c r="F9" i="1"/>
  <c r="D9" i="1"/>
  <c r="F14" i="1"/>
  <c r="D14" i="1"/>
  <c r="F12" i="1"/>
  <c r="F11" i="1" s="1"/>
  <c r="D12" i="1"/>
  <c r="D11" i="1" s="1"/>
  <c r="I25" i="1" l="1"/>
  <c r="F8" i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D84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F55" i="1"/>
  <c r="D55" i="1"/>
  <c r="I52" i="1"/>
  <c r="F50" i="1"/>
  <c r="F43" i="1"/>
  <c r="D50" i="1"/>
  <c r="D43" i="1"/>
  <c r="D87" i="1" l="1"/>
  <c r="E53" i="1" s="1"/>
  <c r="H8" i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H59" i="1"/>
  <c r="B55" i="1"/>
  <c r="H55" i="1" s="1"/>
  <c r="B52" i="1"/>
  <c r="H52" i="1" s="1"/>
  <c r="H50" i="1"/>
  <c r="B43" i="1"/>
  <c r="H4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C31" i="1" l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<sst xmlns="http://schemas.openxmlformats.org/spreadsheetml/2006/main" count="118" uniqueCount="116">
  <si>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</si>
  <si>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</si>
  <si>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</si>
  <si>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</si>
  <si>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</si>
  <si>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</si>
  <si>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</si>
  <si>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</si>
  <si>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</si>
  <si>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</si>
  <si>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</si>
  <si>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</si>
  <si>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</si>
  <si>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</si>
  <si>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</si>
  <si>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</si>
  <si>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</si>
  <si>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</si>
  <si>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</si>
  <si>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</si>
  <si>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</si>
  <si>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</si>
  <si>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</si>
  <si>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</si>
  <si>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</si>
  <si>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</si>
  <si>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</si>
  <si>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</si>
  <si>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</si>
  <si>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</si>
  <si>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</si>
  <si>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</si>
  <si>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</si>
  <si>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</si>
  <si>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</si>
  <si>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</si>
  <si>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</si>
  <si>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</si>
  <si>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</si>
  <si>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</si>
  <si>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</si>
  <si>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</si>
  <si>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</si>
  <si>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</si>
  <si>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</si>
  <si>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</si>
  <si>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</si>
  <si>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</si>
  <si>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</si>
  <si>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</si>
  <si>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</si>
  <si>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</si>
  <si>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</si>
  <si>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</si>
  <si>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</si>
  <si>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</si>
  <si>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</si>
  <si>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</si>
  <si>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</si>
  <si>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</si>
  <si>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</si>
  <si>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</si>
  <si>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</si>
  <si>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</si>
  <si>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</si>
  <si>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</si>
  <si>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</si>
  <si>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</si>
  <si>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</si>
  <si>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</si>
  <si>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</si>
  <si>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</si>
  <si>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</si>
  <si>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</si>
  <si>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</si>
  <si>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</si>
  <si>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</si>
  <si>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</si>
  <si>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</si>
  <si>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</si>
  <si>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</si>
  <si>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</si>
  <si>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</si>
  <si>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</si>
  <si>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</si>
  <si>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</si>
  <si>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</si>
  <si>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</si>
  <si>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</si>
  <si>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</si>
  <si>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</si>
  <si>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</si>
  <si>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</si>
  <si>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</si>
  <si>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</si>
  <si>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</si>
  <si>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</si>
  <si>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</si>
  <si>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</si>
  <si>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</si>
  <si>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</si>
  <si>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</si>
  <si>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</si>
  <si>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</si>
  <si>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</si>
  <si>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</si>
  <si>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</si>
  <si>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</si>
  <si>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</si>
  <si>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</si>
  <si>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</si>
  <si>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</si>
  <si>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Факт на 01.07 .2023 (отчетный) год</t>
  </si>
  <si>
    <t>План на 2024 год по состоянию на 01.07.2024 (текущий) год</t>
  </si>
  <si>
    <t>Факт на 01.07.2024 (текущий) год</t>
  </si>
  <si>
    <t>Информация об исполнении бюджета Пряжинского национального муниципального района запервое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</si>
</sst>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workbookViewId="0">
      <selection activeCell="A3" sqref="A3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2" t="s">
        <v>115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112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25">
      <c r="A8" s="3" t="s">
        <v>8</v>
      </c>
      <c r="B8" s="15">
        <f t="shared" ref="B8" si="0">B9+B11+B14+B19+B22+B23+B24+B25+B27+B28+B29+B30</f>
        <v>72465</v>
      </c>
      <c r="C8" s="15">
        <f>B8/B42*100</f>
        <v>24.288180188031035</v>
      </c>
      <c r="D8" s="15">
        <f>D9+D11+D14+D19+D22+D23+D24+D25+D27+D28+D29+D30</f>
        <v>171101</v>
      </c>
      <c r="E8" s="15">
        <f>D8/D42*100</f>
        <v>30.590239786030477</v>
      </c>
      <c r="F8" s="15">
        <f t="shared" ref="F8" si="1">F9+F11+F14+F19+F22+F23+F24+F25+F27+F28+F29+F30</f>
        <v>82092</v>
      </c>
      <c r="G8" s="10">
        <f>F8/F42*100</f>
        <v>27.819215089582531</v>
      </c>
      <c r="H8" s="10">
        <f>F8/B8*100-100</f>
        <v>13.285034154419378</v>
      </c>
      <c r="I8" s="10">
        <f>F8/D8*100</f>
        <v>47.978679259618588</v>
      </c>
    </row>
    <row r="9" spans="1:9" ht="26.25" customHeight="1" x14ac:dyDescent="0.25">
      <c r="A9" s="3" t="s">
        <v>9</v>
      </c>
      <c r="B9" s="15">
        <f>B10</f>
        <v>52189</v>
      </c>
      <c r="C9" s="15">
        <f>B9/B42*100</f>
        <v>17.492249166261669</v>
      </c>
      <c r="D9" s="15">
        <f>D10</f>
        <v>130865</v>
      </c>
      <c r="E9" s="15">
        <f>D9/D42*100</f>
        <v>23.396658871654044</v>
      </c>
      <c r="F9" s="15">
        <f>F10</f>
        <v>60932</v>
      </c>
      <c r="G9" s="10">
        <f>F9/F42*100</f>
        <v>20.648545702850985</v>
      </c>
      <c r="H9" s="10">
        <f t="shared" ref="H9:H42" si="2">F9/B9*100-100</f>
        <v>16.752572381153101</v>
      </c>
      <c r="I9" s="10">
        <f t="shared" ref="I9:I42" si="3">F9/D9*100</f>
        <v>46.560959767699536</v>
      </c>
    </row>
    <row r="10" spans="1:9" ht="26.25" customHeight="1" x14ac:dyDescent="0.25">
      <c r="A10" s="3" t="s">
        <v>10</v>
      </c>
      <c r="B10" s="15">
        <v>52189</v>
      </c>
      <c r="C10" s="15">
        <f>B10/B42*100</f>
        <v>17.492249166261669</v>
      </c>
      <c r="D10" s="15">
        <v>130865</v>
      </c>
      <c r="E10" s="15">
        <f>D10/D42*100</f>
        <v>23.396658871654044</v>
      </c>
      <c r="F10" s="15">
        <v>60932</v>
      </c>
      <c r="G10" s="10">
        <f>F10/F42*100</f>
        <v>20.648545702850985</v>
      </c>
      <c r="H10" s="10">
        <f t="shared" si="2"/>
        <v>16.752572381153101</v>
      </c>
      <c r="I10" s="10">
        <f t="shared" si="3"/>
        <v>46.560959767699536</v>
      </c>
    </row>
    <row r="11" spans="1:9" ht="64.5" customHeight="1" x14ac:dyDescent="0.25">
      <c r="A11" s="3" t="s">
        <v>11</v>
      </c>
      <c r="B11" s="15">
        <f>B12</f>
        <v>1474</v>
      </c>
      <c r="C11" s="15">
        <f>B11/B42*100</f>
        <v>0.49404233212113086</v>
      </c>
      <c r="D11" s="15">
        <f>D12</f>
        <v>3265</v>
      </c>
      <c r="E11" s="15">
        <f>D11/D42*100</f>
        <v>0.58373202319910178</v>
      </c>
      <c r="F11" s="15">
        <f>F12</f>
        <v>1571</v>
      </c>
      <c r="G11" s="10">
        <f>F11/F42*100</f>
        <v>0.53237814775781034</v>
      </c>
      <c r="H11" s="10">
        <f t="shared" si="2"/>
        <v>6.5807327001356839</v>
      </c>
      <c r="I11" s="10">
        <f t="shared" si="3"/>
        <v>48.116385911179172</v>
      </c>
    </row>
    <row r="12" spans="1:9" ht="26.25" customHeight="1" x14ac:dyDescent="0.25">
      <c r="A12" s="3" t="s">
        <v>12</v>
      </c>
      <c r="B12" s="15">
        <f>B13</f>
        <v>1474</v>
      </c>
      <c r="C12" s="15">
        <f>B12/B42*100</f>
        <v>0.49404233212113086</v>
      </c>
      <c r="D12" s="15">
        <f>D13</f>
        <v>3265</v>
      </c>
      <c r="E12" s="15">
        <f>D12/D42*100</f>
        <v>0.58373202319910178</v>
      </c>
      <c r="F12" s="15">
        <f>F13</f>
        <v>1571</v>
      </c>
      <c r="G12" s="10">
        <f>F12/F42*100</f>
        <v>0.53237814775781034</v>
      </c>
      <c r="H12" s="10">
        <f t="shared" si="2"/>
        <v>6.5807327001356839</v>
      </c>
      <c r="I12" s="10">
        <f t="shared" si="3"/>
        <v>48.116385911179172</v>
      </c>
    </row>
    <row r="13" spans="1:9" ht="26.25" customHeight="1" x14ac:dyDescent="0.25">
      <c r="A13" s="3" t="s">
        <v>13</v>
      </c>
      <c r="B13" s="15">
        <v>1474</v>
      </c>
      <c r="C13" s="15">
        <f>B13/B42*100</f>
        <v>0.49404233212113086</v>
      </c>
      <c r="D13" s="15">
        <v>3265</v>
      </c>
      <c r="E13" s="15">
        <f>D13/D42*100</f>
        <v>0.58373202319910178</v>
      </c>
      <c r="F13" s="15">
        <v>1571</v>
      </c>
      <c r="G13" s="10">
        <f>F13/F42*100</f>
        <v>0.53237814775781034</v>
      </c>
      <c r="H13" s="10">
        <f t="shared" si="2"/>
        <v>6.5807327001356839</v>
      </c>
      <c r="I13" s="10">
        <f t="shared" si="3"/>
        <v>48.116385911179172</v>
      </c>
    </row>
    <row r="14" spans="1:9" ht="26.25" customHeight="1" x14ac:dyDescent="0.25">
      <c r="A14" s="3" t="s">
        <v>14</v>
      </c>
      <c r="B14" s="15">
        <f>B15+B16+B17+B18</f>
        <v>1196</v>
      </c>
      <c r="C14" s="15">
        <f>B14/B42*100</f>
        <v>0.40086474166680636</v>
      </c>
      <c r="D14" s="15">
        <f>D15+D16+D17+D18</f>
        <v>3032</v>
      </c>
      <c r="E14" s="15">
        <f>D14/D42*100</f>
        <v>0.54207518969055946</v>
      </c>
      <c r="F14" s="15">
        <f>F15+F16+F17+F18</f>
        <v>2515</v>
      </c>
      <c r="G14" s="10">
        <f>F14/F42*100</f>
        <v>0.85227946633411389</v>
      </c>
      <c r="H14" s="10">
        <f t="shared" si="2"/>
        <v>110.28428093645485</v>
      </c>
      <c r="I14" s="10">
        <f t="shared" si="3"/>
        <v>82.94854881266491</v>
      </c>
    </row>
    <row r="15" spans="1:9" ht="39" customHeight="1" x14ac:dyDescent="0.25">
      <c r="A15" s="3" t="s">
        <v>15</v>
      </c>
      <c r="B15" s="15">
        <v>778</v>
      </c>
      <c r="C15" s="15">
        <f>B15/B42*100</f>
        <v>0.26076318479663485</v>
      </c>
      <c r="D15" s="15">
        <v>1455</v>
      </c>
      <c r="E15" s="15">
        <f>D15/D42*100</f>
        <v>0.26013172856192746</v>
      </c>
      <c r="F15" s="15">
        <v>1340</v>
      </c>
      <c r="G15" s="10">
        <f>F15/F42*100</f>
        <v>0.45409721069093945</v>
      </c>
      <c r="H15" s="10">
        <f t="shared" si="2"/>
        <v>72.236503856041111</v>
      </c>
      <c r="I15" s="10">
        <f t="shared" si="3"/>
        <v>92.096219931271477</v>
      </c>
    </row>
    <row r="16" spans="1:9" ht="39" customHeight="1" x14ac:dyDescent="0.25">
      <c r="A16" s="3" t="s">
        <v>103</v>
      </c>
      <c r="B16" s="15">
        <v>-60</v>
      </c>
      <c r="C16" s="15">
        <f>B16/B42*100</f>
        <v>-2.011027132107724E-2</v>
      </c>
      <c r="D16" s="15">
        <v>7</v>
      </c>
      <c r="E16" s="15">
        <f>D16/D42*100</f>
        <v>1.2514928521879672E-3</v>
      </c>
      <c r="F16" s="15">
        <v>8</v>
      </c>
      <c r="G16" s="10">
        <f>F16/F42*100</f>
        <v>2.7110281235279963E-3</v>
      </c>
      <c r="H16" s="10">
        <f t="shared" si="2"/>
        <v>-113.33333333333333</v>
      </c>
      <c r="I16" s="10"/>
    </row>
    <row r="17" spans="1:9" ht="39" customHeight="1" x14ac:dyDescent="0.25">
      <c r="A17" s="3" t="s">
        <v>104</v>
      </c>
      <c r="B17" s="15">
        <v>-158</v>
      </c>
      <c r="C17" s="15">
        <f>B17/B42*100</f>
        <v>-5.2957047812170067E-2</v>
      </c>
      <c r="D17" s="15">
        <v>350</v>
      </c>
      <c r="E17" s="15">
        <f>D17/D42*100</f>
        <v>6.2574642609398351E-2</v>
      </c>
      <c r="F17" s="15">
        <v>391</v>
      </c>
      <c r="G17" s="10">
        <f>F17/F42*100</f>
        <v>0.13250149953743082</v>
      </c>
      <c r="H17" s="10"/>
      <c r="I17" s="10">
        <f t="shared" si="3"/>
        <v>111.71428571428572</v>
      </c>
    </row>
    <row r="18" spans="1:9" ht="38.25" customHeight="1" x14ac:dyDescent="0.25">
      <c r="A18" s="3" t="s">
        <v>105</v>
      </c>
      <c r="B18" s="15">
        <v>636</v>
      </c>
      <c r="C18" s="15">
        <f>B18/B42*100</f>
        <v>0.21316887600341874</v>
      </c>
      <c r="D18" s="15">
        <v>1220</v>
      </c>
      <c r="E18" s="15">
        <f>D18/D42*100</f>
        <v>0.21811732566704567</v>
      </c>
      <c r="F18" s="15">
        <v>776</v>
      </c>
      <c r="G18" s="10">
        <f>F18/F42*100</f>
        <v>0.26296972798221568</v>
      </c>
      <c r="H18" s="10">
        <f t="shared" si="2"/>
        <v>22.012578616352201</v>
      </c>
      <c r="I18" s="10">
        <f t="shared" si="3"/>
        <v>63.606557377049178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1151</v>
      </c>
      <c r="C22" s="15">
        <f>B22/B42*100</f>
        <v>0.38578203817599838</v>
      </c>
      <c r="D22" s="15">
        <v>2270</v>
      </c>
      <c r="E22" s="15">
        <f>D22/D42*100</f>
        <v>0.40584125349524081</v>
      </c>
      <c r="F22" s="15">
        <v>1447</v>
      </c>
      <c r="G22" s="10">
        <f>F22/F42*100</f>
        <v>0.49035721184312631</v>
      </c>
      <c r="H22" s="10">
        <f t="shared" si="2"/>
        <v>25.716768027801919</v>
      </c>
      <c r="I22" s="10">
        <f t="shared" si="3"/>
        <v>63.744493392070488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5514</v>
      </c>
      <c r="C24" s="15">
        <f>B24/B42*100</f>
        <v>1.8481339344069985</v>
      </c>
      <c r="D24" s="15">
        <v>8537</v>
      </c>
      <c r="E24" s="15">
        <f>D24/D42*100</f>
        <v>1.5262849255898108</v>
      </c>
      <c r="F24" s="15">
        <v>5288</v>
      </c>
      <c r="G24" s="10">
        <f>F24/F42*100</f>
        <v>1.7919895896520057</v>
      </c>
      <c r="H24" s="10">
        <f t="shared" si="2"/>
        <v>-4.098657961552405</v>
      </c>
      <c r="I24" s="10">
        <f t="shared" si="3"/>
        <v>61.94213423919409</v>
      </c>
    </row>
    <row r="25" spans="1:9" ht="50.25" customHeight="1" x14ac:dyDescent="0.25">
      <c r="A25" s="3" t="s">
        <v>20</v>
      </c>
      <c r="B25" s="15">
        <f>B26</f>
        <v>106</v>
      </c>
      <c r="C25" s="15">
        <f>B25/B42*100</f>
        <v>3.5528146000569791E-2</v>
      </c>
      <c r="D25" s="15">
        <f>D26</f>
        <v>231</v>
      </c>
      <c r="E25" s="15">
        <f>D25/D42*100</f>
        <v>4.1299264122202917E-2</v>
      </c>
      <c r="F25" s="15">
        <f>F26</f>
        <v>225</v>
      </c>
      <c r="G25" s="10">
        <f>F25/F42*100</f>
        <v>7.6247665974224901E-2</v>
      </c>
      <c r="H25" s="10"/>
      <c r="I25" s="10">
        <f t="shared" si="3"/>
        <v>97.402597402597408</v>
      </c>
    </row>
    <row r="26" spans="1:9" ht="39" customHeight="1" x14ac:dyDescent="0.25">
      <c r="A26" s="3" t="s">
        <v>21</v>
      </c>
      <c r="B26" s="15">
        <v>106</v>
      </c>
      <c r="C26" s="15">
        <f>B26/B42*100</f>
        <v>3.5528146000569791E-2</v>
      </c>
      <c r="D26" s="15">
        <v>231</v>
      </c>
      <c r="E26" s="15">
        <f>D26/D42*100</f>
        <v>4.1299264122202917E-2</v>
      </c>
      <c r="F26" s="15">
        <v>225</v>
      </c>
      <c r="G26" s="10">
        <f>F26/F42*100</f>
        <v>7.6247665974224901E-2</v>
      </c>
      <c r="H26" s="10"/>
      <c r="I26" s="10">
        <f t="shared" si="3"/>
        <v>97.402597402597408</v>
      </c>
    </row>
    <row r="27" spans="1:9" ht="51.75" customHeight="1" x14ac:dyDescent="0.25">
      <c r="A27" s="3" t="s">
        <v>22</v>
      </c>
      <c r="B27" s="15">
        <v>6889</v>
      </c>
      <c r="C27" s="15">
        <f>B27/B42*100</f>
        <v>2.3089943188483519</v>
      </c>
      <c r="D27" s="15">
        <v>12900</v>
      </c>
      <c r="E27" s="15">
        <f>D27/D42*100</f>
        <v>2.3063225418892537</v>
      </c>
      <c r="F27" s="15">
        <v>6687</v>
      </c>
      <c r="G27" s="10">
        <f>F27/F42*100</f>
        <v>2.266080632753964</v>
      </c>
      <c r="H27" s="10">
        <f t="shared" si="2"/>
        <v>-2.9322107707940148</v>
      </c>
      <c r="I27" s="10">
        <f t="shared" si="3"/>
        <v>51.837209302325583</v>
      </c>
    </row>
    <row r="28" spans="1:9" ht="39" customHeight="1" x14ac:dyDescent="0.25">
      <c r="A28" s="3" t="s">
        <v>23</v>
      </c>
      <c r="B28" s="15">
        <v>3623</v>
      </c>
      <c r="C28" s="15">
        <f>B28/B42*100</f>
        <v>1.2143252166043808</v>
      </c>
      <c r="D28" s="15">
        <v>8870</v>
      </c>
      <c r="E28" s="15">
        <f>D28/D42*100</f>
        <v>1.585820228415324</v>
      </c>
      <c r="F28" s="15">
        <v>2727</v>
      </c>
      <c r="G28" s="10">
        <f>F28/F42*100</f>
        <v>0.92412171160760581</v>
      </c>
      <c r="H28" s="10">
        <f t="shared" si="2"/>
        <v>-24.730886006072311</v>
      </c>
      <c r="I28" s="10">
        <f t="shared" si="3"/>
        <v>30.744081172491544</v>
      </c>
    </row>
    <row r="29" spans="1:9" ht="26.25" customHeight="1" x14ac:dyDescent="0.25">
      <c r="A29" s="3" t="s">
        <v>24</v>
      </c>
      <c r="B29" s="15">
        <v>257</v>
      </c>
      <c r="C29" s="15">
        <f>B29/B42*100</f>
        <v>8.613899549194752E-2</v>
      </c>
      <c r="D29" s="15">
        <v>1011</v>
      </c>
      <c r="E29" s="15">
        <f>D29/D42*100</f>
        <v>0.1807513247945764</v>
      </c>
      <c r="F29" s="15">
        <v>504</v>
      </c>
      <c r="G29" s="10">
        <f>F29/F42*100</f>
        <v>0.17079477178226377</v>
      </c>
      <c r="H29" s="10">
        <f t="shared" si="2"/>
        <v>96.108949416342398</v>
      </c>
      <c r="I29" s="10">
        <f t="shared" si="3"/>
        <v>49.851632047477743</v>
      </c>
    </row>
    <row r="30" spans="1:9" ht="26.25" customHeight="1" x14ac:dyDescent="0.25">
      <c r="A30" s="3" t="s">
        <v>25</v>
      </c>
      <c r="B30" s="15">
        <v>66</v>
      </c>
      <c r="C30" s="15">
        <f>B30/B42*100</f>
        <v>2.2121298453184963E-2</v>
      </c>
      <c r="D30" s="15">
        <v>120</v>
      </c>
      <c r="E30" s="15">
        <f>D30/D42*100</f>
        <v>2.1454163180365152E-2</v>
      </c>
      <c r="F30" s="15">
        <v>196</v>
      </c>
      <c r="G30" s="10">
        <f>F30/F42*100</f>
        <v>6.6420189026435913E-2</v>
      </c>
      <c r="H30" s="10">
        <f t="shared" si="2"/>
        <v>196.969696969697</v>
      </c>
      <c r="I30" s="10">
        <f t="shared" si="3"/>
        <v>163.33333333333334</v>
      </c>
    </row>
    <row r="31" spans="1:9" ht="26.25" customHeight="1" x14ac:dyDescent="0.25">
      <c r="A31" s="3" t="s">
        <v>26</v>
      </c>
      <c r="B31" s="15">
        <f t="shared" ref="B31" si="4">B32+B39+B40+B41</f>
        <v>225890</v>
      </c>
      <c r="C31" s="15">
        <f>B31/B42*100</f>
        <v>75.711819811968965</v>
      </c>
      <c r="D31" s="15">
        <f>D32+D39+D40+D41</f>
        <v>388231</v>
      </c>
      <c r="E31" s="15">
        <f>D31/D42*100</f>
        <v>69.40976021396952</v>
      </c>
      <c r="F31" s="15">
        <f t="shared" ref="F31" si="5">F32+F39+F40+F41</f>
        <v>212999</v>
      </c>
      <c r="G31" s="10">
        <f>F31/F42*100</f>
        <v>72.180784910417458</v>
      </c>
      <c r="H31" s="10">
        <f t="shared" si="2"/>
        <v>-5.7067599273982808</v>
      </c>
      <c r="I31" s="10">
        <f t="shared" si="3"/>
        <v>54.863985616810609</v>
      </c>
    </row>
    <row r="32" spans="1:9" ht="64.5" customHeight="1" x14ac:dyDescent="0.25">
      <c r="A32" s="3" t="s">
        <v>27</v>
      </c>
      <c r="B32" s="15">
        <f t="shared" ref="B32" si="6">B33+B36+B37+B38</f>
        <v>226004</v>
      </c>
      <c r="C32" s="15">
        <f>B32/B42*100</f>
        <v>75.750029327479012</v>
      </c>
      <c r="D32" s="15">
        <f>D33+D36+D37+D38</f>
        <v>388952</v>
      </c>
      <c r="E32" s="15">
        <f>D32/D42*100</f>
        <v>69.538663977744889</v>
      </c>
      <c r="F32" s="15">
        <f t="shared" ref="F32" si="7">F33+F36+F37+F38</f>
        <v>213728</v>
      </c>
      <c r="G32" s="10">
        <f>F32/F42*100</f>
        <v>72.427827348173963</v>
      </c>
      <c r="H32" s="10">
        <f t="shared" si="2"/>
        <v>-5.4317622696943459</v>
      </c>
      <c r="I32" s="10">
        <f t="shared" si="3"/>
        <v>54.949711018326163</v>
      </c>
    </row>
    <row r="33" spans="1:9" ht="39" customHeight="1" x14ac:dyDescent="0.25">
      <c r="A33" s="3" t="s">
        <v>28</v>
      </c>
      <c r="B33" s="15">
        <f>B34+B35</f>
        <v>36894</v>
      </c>
      <c r="C33" s="15">
        <f>B33/B42*100</f>
        <v>12.365805835330395</v>
      </c>
      <c r="D33" s="15">
        <f>D34+D35</f>
        <v>65768</v>
      </c>
      <c r="E33" s="15">
        <f>D33/D42*100</f>
        <v>11.758311700385459</v>
      </c>
      <c r="F33" s="15">
        <f>F34+F35</f>
        <v>38365</v>
      </c>
      <c r="G33" s="10">
        <f>F33/F42*100</f>
        <v>13.001074244893948</v>
      </c>
      <c r="H33" s="10">
        <f t="shared" si="2"/>
        <v>3.9870981731446875</v>
      </c>
      <c r="I33" s="10">
        <f t="shared" si="3"/>
        <v>58.333840165429997</v>
      </c>
    </row>
    <row r="34" spans="1:9" ht="39" customHeight="1" x14ac:dyDescent="0.25">
      <c r="A34" s="3" t="s">
        <v>29</v>
      </c>
      <c r="B34" s="15">
        <v>36894</v>
      </c>
      <c r="C34" s="15">
        <f>B34/B42*100</f>
        <v>12.365805835330395</v>
      </c>
      <c r="D34" s="15">
        <v>65768</v>
      </c>
      <c r="E34" s="15">
        <f>D34/D42*100</f>
        <v>11.758311700385459</v>
      </c>
      <c r="F34" s="15">
        <v>38365</v>
      </c>
      <c r="G34" s="10">
        <f>F34/F42*100</f>
        <v>13.001074244893948</v>
      </c>
      <c r="H34" s="10">
        <f t="shared" si="2"/>
        <v>3.9870981731446875</v>
      </c>
      <c r="I34" s="10">
        <f t="shared" si="3"/>
        <v>58.333840165429997</v>
      </c>
    </row>
    <row r="35" spans="1:9" ht="38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47496</v>
      </c>
      <c r="C36" s="15">
        <f>B36/B42*100</f>
        <v>15.919290777764743</v>
      </c>
      <c r="D36" s="15">
        <v>42287</v>
      </c>
      <c r="E36" s="15">
        <f>D36/D42*100</f>
        <v>7.5602683200675092</v>
      </c>
      <c r="F36" s="15">
        <v>15425</v>
      </c>
      <c r="G36" s="10">
        <f>F36/F42*100</f>
        <v>5.2272011006774175</v>
      </c>
      <c r="H36" s="10"/>
      <c r="I36" s="10">
        <f t="shared" si="3"/>
        <v>36.476931444652024</v>
      </c>
    </row>
    <row r="37" spans="1:9" ht="39" customHeight="1" x14ac:dyDescent="0.25">
      <c r="A37" s="18" t="s">
        <v>110</v>
      </c>
      <c r="B37" s="15">
        <v>135196</v>
      </c>
      <c r="C37" s="15">
        <f>B37/B42*100</f>
        <v>45.313804025405972</v>
      </c>
      <c r="D37" s="15">
        <v>268955</v>
      </c>
      <c r="E37" s="15">
        <f>D37/D42*100</f>
        <v>48.08503715145924</v>
      </c>
      <c r="F37" s="15">
        <v>149882</v>
      </c>
      <c r="G37" s="10">
        <f>F37/F42*100</f>
        <v>50.791789651327889</v>
      </c>
      <c r="H37" s="10">
        <f t="shared" si="2"/>
        <v>10.862747418562677</v>
      </c>
      <c r="I37" s="10">
        <f t="shared" si="3"/>
        <v>55.727538063988405</v>
      </c>
    </row>
    <row r="38" spans="1:9" ht="26.25" customHeight="1" x14ac:dyDescent="0.25">
      <c r="A38" s="3" t="s">
        <v>30</v>
      </c>
      <c r="B38" s="15">
        <v>6418</v>
      </c>
      <c r="C38" s="15">
        <f>B38/B42*100</f>
        <v>2.1511286889778951</v>
      </c>
      <c r="D38" s="15">
        <v>11942</v>
      </c>
      <c r="E38" s="15">
        <f>D38/D42*100</f>
        <v>2.1350468058326721</v>
      </c>
      <c r="F38" s="15">
        <v>10056</v>
      </c>
      <c r="G38" s="10">
        <f>F38/F42*100</f>
        <v>3.4077623512746915</v>
      </c>
      <c r="H38" s="10"/>
      <c r="I38" s="10"/>
    </row>
    <row r="39" spans="1:9" ht="26.25" customHeight="1" x14ac:dyDescent="0.25">
      <c r="A39" s="3" t="s">
        <v>31</v>
      </c>
      <c r="B39" s="15">
        <v>-64</v>
      </c>
      <c r="C39" s="15">
        <f>B39/B42*100</f>
        <v>-2.1450956075815722E-2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25">
      <c r="A40" s="3" t="s">
        <v>32</v>
      </c>
      <c r="B40" s="15">
        <v>3</v>
      </c>
      <c r="C40" s="15">
        <f>B40/B42*100</f>
        <v>1.005513566053862E-3</v>
      </c>
      <c r="D40" s="15">
        <v>396</v>
      </c>
      <c r="E40" s="15">
        <f>D40/D42*100</f>
        <v>7.0798738495204988E-2</v>
      </c>
      <c r="F40" s="15">
        <v>396</v>
      </c>
      <c r="G40" s="10">
        <f>F40/F42*100</f>
        <v>0.13419589211463584</v>
      </c>
      <c r="H40" s="10"/>
      <c r="I40" s="10"/>
    </row>
    <row r="41" spans="1:9" ht="39" customHeight="1" x14ac:dyDescent="0.25">
      <c r="A41" s="3" t="s">
        <v>33</v>
      </c>
      <c r="B41" s="15">
        <v>-53</v>
      </c>
      <c r="C41" s="15">
        <f>B41/B42*100</f>
        <v>-1.7764073000284895E-2</v>
      </c>
      <c r="D41" s="15">
        <v>-1117</v>
      </c>
      <c r="E41" s="15">
        <f>D41/D42*100</f>
        <v>-0.19970250227056557</v>
      </c>
      <c r="F41" s="15">
        <v>-1125</v>
      </c>
      <c r="G41" s="10">
        <f>F41/F42*100</f>
        <v>-0.38123832987112449</v>
      </c>
      <c r="H41" s="10">
        <f t="shared" si="2"/>
        <v>2022.6415094339623</v>
      </c>
      <c r="I41" s="10"/>
    </row>
    <row r="42" spans="1:9" s="14" customFormat="1" ht="15" customHeight="1" x14ac:dyDescent="0.25">
      <c r="A42" s="12" t="s">
        <v>34</v>
      </c>
      <c r="B42" s="16">
        <f t="shared" ref="B42" si="8">B8+B31</f>
        <v>298355</v>
      </c>
      <c r="C42" s="13">
        <f>C31+C8</f>
        <v>100</v>
      </c>
      <c r="D42" s="16">
        <f>D8+D31</f>
        <v>559332</v>
      </c>
      <c r="E42" s="16">
        <f>SUM(E8,E31)</f>
        <v>100</v>
      </c>
      <c r="F42" s="16">
        <f>F8+F31</f>
        <v>295091</v>
      </c>
      <c r="G42" s="13">
        <f>G31+G8</f>
        <v>99.999999999999986</v>
      </c>
      <c r="H42" s="10">
        <f t="shared" si="2"/>
        <v>-1.0939987598665937</v>
      </c>
      <c r="I42" s="10">
        <f t="shared" si="3"/>
        <v>52.757753892142766</v>
      </c>
    </row>
    <row r="43" spans="1:9" ht="26.25" customHeight="1" x14ac:dyDescent="0.25">
      <c r="A43" s="3" t="s">
        <v>35</v>
      </c>
      <c r="B43" s="17">
        <f>SUM(B44:B49)</f>
        <v>25884.7</v>
      </c>
      <c r="C43" s="9">
        <f>B43/B87*100</f>
        <v>8.6765908664288958</v>
      </c>
      <c r="D43" s="17">
        <f>SUM(D44:D49)</f>
        <v>68910.799999999988</v>
      </c>
      <c r="E43" s="9">
        <f>D43/D87*100</f>
        <v>11.577360516770009</v>
      </c>
      <c r="F43" s="17">
        <f>SUM(F44:F49)</f>
        <v>26058.199999999997</v>
      </c>
      <c r="G43" s="9">
        <f>F43/F87*100</f>
        <v>8.8264184892029789</v>
      </c>
      <c r="H43" s="9">
        <f>F43/B43*100-100</f>
        <v>0.67028012687029559</v>
      </c>
      <c r="I43" s="10">
        <f t="shared" ref="I43:I72" si="9">F43/D43*100</f>
        <v>37.814391938564057</v>
      </c>
    </row>
    <row r="44" spans="1:9" ht="78" customHeight="1" x14ac:dyDescent="0.25">
      <c r="A44" s="3" t="s">
        <v>36</v>
      </c>
      <c r="B44" s="17">
        <v>112.7</v>
      </c>
      <c r="C44" s="9">
        <f>B44/B87*100</f>
        <v>3.7777211659649777E-2</v>
      </c>
      <c r="D44" s="17">
        <v>287</v>
      </c>
      <c r="E44" s="9">
        <f>D44/D87*100</f>
        <v>4.8217441508631352E-2</v>
      </c>
      <c r="F44" s="17">
        <v>121.3</v>
      </c>
      <c r="G44" s="9">
        <f>F44/F87*100</f>
        <v>4.1086666106650557E-2</v>
      </c>
      <c r="H44" s="9">
        <f>F44/B44*100-100</f>
        <v>7.6308784383318624</v>
      </c>
      <c r="I44" s="10">
        <f t="shared" si="9"/>
        <v>42.264808362369337</v>
      </c>
    </row>
    <row r="45" spans="1:9" ht="111.75" customHeight="1" x14ac:dyDescent="0.25">
      <c r="A45" s="3" t="s">
        <v>37</v>
      </c>
      <c r="B45" s="17">
        <v>8078.4</v>
      </c>
      <c r="C45" s="9">
        <f>B45/B87*100</f>
        <v>2.7078919846611775</v>
      </c>
      <c r="D45" s="17">
        <v>20645.3</v>
      </c>
      <c r="E45" s="9">
        <f>D45/D87*100</f>
        <v>3.4685140946973751</v>
      </c>
      <c r="F45" s="17">
        <v>9448.7999999999993</v>
      </c>
      <c r="G45" s="9">
        <f>F45/F87*100</f>
        <v>3.200492091578893</v>
      </c>
      <c r="H45" s="9">
        <f>F45/B45*100-100</f>
        <v>16.963755199049317</v>
      </c>
      <c r="I45" s="10">
        <f t="shared" si="9"/>
        <v>45.767317500835539</v>
      </c>
    </row>
    <row r="46" spans="1:9" ht="15" customHeight="1" x14ac:dyDescent="0.25">
      <c r="A46" s="3" t="s">
        <v>38</v>
      </c>
      <c r="B46" s="17">
        <v>0.3</v>
      </c>
      <c r="C46" s="9">
        <f>B46/B87*100</f>
        <v>1.0056045694671633E-4</v>
      </c>
      <c r="D46" s="17">
        <v>1.6</v>
      </c>
      <c r="E46" s="9">
        <f>D46/D87*100</f>
        <v>2.6880803628505281E-4</v>
      </c>
      <c r="F46" s="17">
        <v>0</v>
      </c>
      <c r="G46" s="9">
        <f>F46/F87*100</f>
        <v>0</v>
      </c>
      <c r="H46" s="9">
        <f t="shared" ref="H46:H48" si="10">F46/B46*100-100</f>
        <v>-100</v>
      </c>
      <c r="I46" s="10">
        <f t="shared" si="9"/>
        <v>0</v>
      </c>
    </row>
    <row r="47" spans="1:9" ht="64.5" customHeight="1" x14ac:dyDescent="0.25">
      <c r="A47" s="3" t="s">
        <v>39</v>
      </c>
      <c r="B47" s="17">
        <v>3218.6</v>
      </c>
      <c r="C47" s="9">
        <f>B47/B87*100</f>
        <v>1.078879622429004</v>
      </c>
      <c r="D47" s="17">
        <v>7119.9</v>
      </c>
      <c r="E47" s="9">
        <f>D47/D87*100</f>
        <v>1.1961789609662172</v>
      </c>
      <c r="F47" s="17">
        <v>3680.9</v>
      </c>
      <c r="G47" s="9">
        <f>F47/F87*100</f>
        <v>1.2467923270566366</v>
      </c>
      <c r="H47" s="9">
        <f t="shared" si="10"/>
        <v>14.363387808363882</v>
      </c>
      <c r="I47" s="10">
        <f t="shared" si="9"/>
        <v>51.69875981404234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1.6800502267815799E-2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 x14ac:dyDescent="0.25">
      <c r="A49" s="3" t="s">
        <v>41</v>
      </c>
      <c r="B49" s="17">
        <v>14474.7</v>
      </c>
      <c r="C49" s="9">
        <f>B49/B87*100</f>
        <v>4.8519414872221178</v>
      </c>
      <c r="D49" s="17">
        <v>40757</v>
      </c>
      <c r="E49" s="9">
        <f>D49/D87*100</f>
        <v>6.8473807092936863</v>
      </c>
      <c r="F49" s="17">
        <v>12807.2</v>
      </c>
      <c r="G49" s="9">
        <f>F49/F87*100</f>
        <v>4.3380474044608004</v>
      </c>
      <c r="H49" s="9">
        <f>F49/B49*100-100</f>
        <v>-11.520100589304093</v>
      </c>
      <c r="I49" s="10">
        <f t="shared" si="9"/>
        <v>31.423313786588807</v>
      </c>
    </row>
    <row r="50" spans="1:9" ht="15" customHeight="1" x14ac:dyDescent="0.25">
      <c r="A50" s="3" t="s">
        <v>42</v>
      </c>
      <c r="B50" s="17">
        <f>B51</f>
        <v>791.8</v>
      </c>
      <c r="C50" s="9">
        <f>B50/B87*100</f>
        <v>0.26541256603469998</v>
      </c>
      <c r="D50" s="17">
        <f>D51</f>
        <v>1783.4</v>
      </c>
      <c r="E50" s="9">
        <f>D50/D87*100</f>
        <v>0.29962015744422704</v>
      </c>
      <c r="F50" s="17">
        <f>F51</f>
        <v>891.7</v>
      </c>
      <c r="G50" s="9">
        <f>F50/F87*100</f>
        <v>0.30203611020033228</v>
      </c>
      <c r="H50" s="9">
        <f>F50/B50*100-100</f>
        <v>12.616822429906563</v>
      </c>
      <c r="I50" s="10">
        <f t="shared" si="9"/>
        <v>50</v>
      </c>
    </row>
    <row r="51" spans="1:9" ht="26.25" customHeight="1" x14ac:dyDescent="0.25">
      <c r="A51" s="3" t="s">
        <v>43</v>
      </c>
      <c r="B51" s="17">
        <v>791.8</v>
      </c>
      <c r="C51" s="9">
        <f>B51/B87*100</f>
        <v>0.26541256603469998</v>
      </c>
      <c r="D51" s="17">
        <v>1783.4</v>
      </c>
      <c r="E51" s="9">
        <f>D51/D87*100</f>
        <v>0.29962015744422704</v>
      </c>
      <c r="F51" s="17">
        <v>891.7</v>
      </c>
      <c r="G51" s="9">
        <f>F51/F87*100</f>
        <v>0.30203611020033228</v>
      </c>
      <c r="H51" s="9">
        <f t="shared" ref="H51:H100" si="11">F51/B51*100-100</f>
        <v>12.616822429906563</v>
      </c>
      <c r="I51" s="10">
        <f t="shared" si="9"/>
        <v>50</v>
      </c>
    </row>
    <row r="52" spans="1:9" ht="51.75" customHeight="1" x14ac:dyDescent="0.25">
      <c r="A52" s="3" t="s">
        <v>44</v>
      </c>
      <c r="B52" s="17">
        <f>B54</f>
        <v>375</v>
      </c>
      <c r="C52" s="9">
        <f>B52/B87*100</f>
        <v>0.12570057118339542</v>
      </c>
      <c r="D52" s="17">
        <f>SUM(D53:D54)</f>
        <v>2122</v>
      </c>
      <c r="E52" s="9">
        <f>D52/D87*100</f>
        <v>0.35650665812305127</v>
      </c>
      <c r="F52" s="17">
        <f>SUM(F53:F54)</f>
        <v>700.5</v>
      </c>
      <c r="G52" s="9">
        <f>F52/F87*100</f>
        <v>0.23727295637022847</v>
      </c>
      <c r="H52" s="9">
        <f t="shared" si="11"/>
        <v>86.800000000000011</v>
      </c>
      <c r="I52" s="10">
        <f t="shared" si="9"/>
        <v>33.011310084825638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6.0481808164136883E-2</v>
      </c>
      <c r="F53" s="17">
        <v>0</v>
      </c>
      <c r="G53" s="9">
        <f>F53/F87*100</f>
        <v>0</v>
      </c>
      <c r="H53" s="9" t="e">
        <f t="shared" si="11"/>
        <v>#DIV/0!</v>
      </c>
      <c r="I53" s="10">
        <f t="shared" si="9"/>
        <v>0</v>
      </c>
    </row>
    <row r="54" spans="1:9" ht="66" customHeight="1" x14ac:dyDescent="0.25">
      <c r="A54" s="3" t="s">
        <v>102</v>
      </c>
      <c r="B54" s="17">
        <v>375</v>
      </c>
      <c r="C54" s="9">
        <f>B54/B87*100</f>
        <v>0.12570057118339542</v>
      </c>
      <c r="D54" s="17">
        <v>1762</v>
      </c>
      <c r="E54" s="9">
        <f>D54/D87*100</f>
        <v>0.29602484995891437</v>
      </c>
      <c r="F54" s="17">
        <v>700.5</v>
      </c>
      <c r="G54" s="9">
        <f>F54/F87*100</f>
        <v>0.23727295637022847</v>
      </c>
      <c r="H54" s="9">
        <f t="shared" si="11"/>
        <v>86.800000000000011</v>
      </c>
      <c r="I54" s="10">
        <f t="shared" si="9"/>
        <v>39.755959137343929</v>
      </c>
    </row>
    <row r="55" spans="1:9" ht="26.25" customHeight="1" x14ac:dyDescent="0.25">
      <c r="A55" s="3" t="s">
        <v>45</v>
      </c>
      <c r="B55" s="17">
        <f>SUM(B56:B58)</f>
        <v>1115.0999999999999</v>
      </c>
      <c r="C55" s="9">
        <f>B55/B87*100</f>
        <v>0.37378321847094464</v>
      </c>
      <c r="D55" s="17">
        <f>SUM(D56:D58)</f>
        <v>6012.2</v>
      </c>
      <c r="E55" s="9">
        <f>D55/D87*100</f>
        <v>1.0100797973456215</v>
      </c>
      <c r="F55" s="17">
        <f>SUM(F56:F58)</f>
        <v>1853.4</v>
      </c>
      <c r="G55" s="9">
        <f>F55/F87*100</f>
        <v>0.62778258006649756</v>
      </c>
      <c r="H55" s="9">
        <f t="shared" si="11"/>
        <v>66.209308582189976</v>
      </c>
      <c r="I55" s="10">
        <f t="shared" si="9"/>
        <v>30.827317787166098</v>
      </c>
    </row>
    <row r="56" spans="1:9" ht="26.25" customHeight="1" x14ac:dyDescent="0.25">
      <c r="A56" s="3" t="s">
        <v>46</v>
      </c>
      <c r="B56" s="17">
        <v>61</v>
      </c>
      <c r="C56" s="9">
        <f>B56/B87*100</f>
        <v>2.0447292912498988E-2</v>
      </c>
      <c r="D56" s="17">
        <v>1122.3</v>
      </c>
      <c r="E56" s="9">
        <f>D56/D87*100</f>
        <v>0.18855203695169673</v>
      </c>
      <c r="F56" s="17">
        <v>0</v>
      </c>
      <c r="G56" s="9">
        <f>F56/F87*100</f>
        <v>0</v>
      </c>
      <c r="H56" s="9">
        <f t="shared" si="11"/>
        <v>-100</v>
      </c>
      <c r="I56" s="10">
        <f t="shared" si="9"/>
        <v>0</v>
      </c>
    </row>
    <row r="57" spans="1:9" ht="26.25" customHeight="1" x14ac:dyDescent="0.25">
      <c r="A57" s="3" t="s">
        <v>47</v>
      </c>
      <c r="B57" s="17">
        <v>821</v>
      </c>
      <c r="C57" s="9">
        <f>B57/B87*100</f>
        <v>0.27520045051084707</v>
      </c>
      <c r="D57" s="17">
        <v>3265.2</v>
      </c>
      <c r="E57" s="9">
        <f>D57/D87*100</f>
        <v>0.54857000004872147</v>
      </c>
      <c r="F57" s="17">
        <v>1055</v>
      </c>
      <c r="G57" s="9">
        <f>F57/F87*100</f>
        <v>0.35734899210648258</v>
      </c>
      <c r="H57" s="9">
        <f t="shared" si="11"/>
        <v>28.501827040194883</v>
      </c>
      <c r="I57" s="10">
        <f t="shared" si="9"/>
        <v>32.310425088815386</v>
      </c>
    </row>
    <row r="58" spans="1:9" ht="26.25" customHeight="1" x14ac:dyDescent="0.25">
      <c r="A58" s="3" t="s">
        <v>48</v>
      </c>
      <c r="B58" s="17">
        <v>233.1</v>
      </c>
      <c r="C58" s="9">
        <f>B58/B87*100</f>
        <v>7.8135475047598602E-2</v>
      </c>
      <c r="D58" s="17">
        <v>1624.7</v>
      </c>
      <c r="E58" s="9">
        <f>D58/D87*100</f>
        <v>0.2729577603452033</v>
      </c>
      <c r="F58" s="17">
        <v>798.4</v>
      </c>
      <c r="G58" s="9">
        <f>F58/F87*100</f>
        <v>0.27043358796001488</v>
      </c>
      <c r="H58" s="9">
        <f t="shared" si="11"/>
        <v>242.51394251394254</v>
      </c>
      <c r="I58" s="10">
        <f t="shared" si="9"/>
        <v>49.141379947067151</v>
      </c>
    </row>
    <row r="59" spans="1:9" ht="26.25" customHeight="1" x14ac:dyDescent="0.25">
      <c r="A59" s="3" t="s">
        <v>49</v>
      </c>
      <c r="B59" s="17">
        <f>SUM(B60:B62)</f>
        <v>1164.7</v>
      </c>
      <c r="C59" s="9">
        <f>B59/B87*100</f>
        <v>0.39040921401946843</v>
      </c>
      <c r="D59" s="17">
        <f>SUM(D60:D62)</f>
        <v>24394.3</v>
      </c>
      <c r="E59" s="9">
        <f>D59/D87*100</f>
        <v>4.0983649247177905</v>
      </c>
      <c r="F59" s="17">
        <f>SUM(F60:F62)</f>
        <v>1365.3</v>
      </c>
      <c r="G59" s="9">
        <f>F59/F87*100</f>
        <v>0.46245362931088213</v>
      </c>
      <c r="H59" s="9">
        <f t="shared" si="11"/>
        <v>17.22331930969348</v>
      </c>
      <c r="I59" s="10">
        <f t="shared" si="9"/>
        <v>5.5967992522843453</v>
      </c>
    </row>
    <row r="60" spans="1:9" ht="15" customHeight="1" x14ac:dyDescent="0.25">
      <c r="A60" s="3" t="s">
        <v>50</v>
      </c>
      <c r="B60" s="17">
        <v>813.4</v>
      </c>
      <c r="C60" s="9">
        <f>B60/B87*100</f>
        <v>0.2726529189348636</v>
      </c>
      <c r="D60" s="17">
        <v>22359.1</v>
      </c>
      <c r="E60" s="9">
        <f>D60/D87*100</f>
        <v>3.7564411025632025</v>
      </c>
      <c r="F60" s="17">
        <v>929</v>
      </c>
      <c r="G60" s="9">
        <f>F60/F87*100</f>
        <v>0.31467034470798322</v>
      </c>
      <c r="H60" s="9">
        <f t="shared" si="11"/>
        <v>14.211949840177041</v>
      </c>
      <c r="I60" s="10">
        <f t="shared" si="9"/>
        <v>4.1549078451279353</v>
      </c>
    </row>
    <row r="61" spans="1:9" ht="15" customHeight="1" x14ac:dyDescent="0.25">
      <c r="A61" s="3" t="s">
        <v>51</v>
      </c>
      <c r="B61" s="17">
        <v>75</v>
      </c>
      <c r="C61" s="9">
        <f>B61/B87*100</f>
        <v>2.5140114236679088E-2</v>
      </c>
      <c r="D61" s="17">
        <v>1000</v>
      </c>
      <c r="E61" s="9">
        <f>D61/D87*100</f>
        <v>0.16800502267815801</v>
      </c>
      <c r="F61" s="17">
        <v>214</v>
      </c>
      <c r="G61" s="9">
        <f>F61/F87*100</f>
        <v>7.2485956692689354E-2</v>
      </c>
      <c r="H61" s="9">
        <f t="shared" si="11"/>
        <v>185.33333333333337</v>
      </c>
      <c r="I61" s="10">
        <f t="shared" si="9"/>
        <v>21.4</v>
      </c>
    </row>
    <row r="62" spans="1:9" ht="15" customHeight="1" x14ac:dyDescent="0.25">
      <c r="A62" s="3" t="s">
        <v>52</v>
      </c>
      <c r="B62" s="17">
        <v>276.3</v>
      </c>
      <c r="C62" s="9">
        <f>B62/B87*100</f>
        <v>9.2616180847925764E-2</v>
      </c>
      <c r="D62" s="17">
        <v>1035.2</v>
      </c>
      <c r="E62" s="9">
        <f>D62/D87*100</f>
        <v>0.17391879947642916</v>
      </c>
      <c r="F62" s="17">
        <v>222.3</v>
      </c>
      <c r="G62" s="9">
        <f>F62/F87*100</f>
        <v>7.5297327910209558E-2</v>
      </c>
      <c r="H62" s="9">
        <f t="shared" si="11"/>
        <v>-19.54397394136808</v>
      </c>
      <c r="I62" s="10">
        <f t="shared" si="9"/>
        <v>21.474111282843893</v>
      </c>
    </row>
    <row r="63" spans="1:9" ht="15" customHeight="1" x14ac:dyDescent="0.25">
      <c r="A63" s="3" t="s">
        <v>53</v>
      </c>
      <c r="B63" s="17">
        <f>SUM(B64:B69)</f>
        <v>232946.7</v>
      </c>
      <c r="C63" s="9">
        <f>B63/B87*100</f>
        <v>78.084088654098835</v>
      </c>
      <c r="D63" s="17">
        <f>SUM(D64:D69)</f>
        <v>432746.6</v>
      </c>
      <c r="E63" s="9">
        <f>D63/D87*100</f>
        <v>72.703602346895764</v>
      </c>
      <c r="F63" s="17">
        <f>SUM(F64:F69)</f>
        <v>229337</v>
      </c>
      <c r="G63" s="9">
        <f>F63/F87*100</f>
        <v>77.680896495473363</v>
      </c>
      <c r="H63" s="9">
        <f t="shared" si="11"/>
        <v>-1.5495819429938251</v>
      </c>
      <c r="I63" s="10">
        <f t="shared" si="9"/>
        <v>52.995679226595897</v>
      </c>
    </row>
    <row r="64" spans="1:9" ht="15" customHeight="1" x14ac:dyDescent="0.25">
      <c r="A64" s="3" t="s">
        <v>54</v>
      </c>
      <c r="B64" s="17">
        <v>69591.100000000006</v>
      </c>
      <c r="C64" s="9">
        <f>B64/B87*100</f>
        <v>23.327042718082108</v>
      </c>
      <c r="D64" s="17">
        <v>150362.4</v>
      </c>
      <c r="E64" s="9">
        <f>D64/D87*100</f>
        <v>25.261638421942262</v>
      </c>
      <c r="F64" s="17">
        <v>77858.3</v>
      </c>
      <c r="G64" s="9">
        <f>F64/F87*100</f>
        <v>26.372118513861757</v>
      </c>
      <c r="H64" s="9">
        <f t="shared" si="11"/>
        <v>11.879680016553834</v>
      </c>
      <c r="I64" s="10">
        <f t="shared" si="9"/>
        <v>51.780431810080188</v>
      </c>
    </row>
    <row r="65" spans="1:9" ht="15" customHeight="1" x14ac:dyDescent="0.25">
      <c r="A65" s="3" t="s">
        <v>55</v>
      </c>
      <c r="B65" s="17">
        <v>144533.70000000001</v>
      </c>
      <c r="C65" s="9">
        <f>B65/B87*100</f>
        <v>48.447916387332057</v>
      </c>
      <c r="D65" s="17">
        <v>249806.9</v>
      </c>
      <c r="E65" s="9">
        <f>D65/D87*100</f>
        <v>41.968813899660347</v>
      </c>
      <c r="F65" s="17">
        <v>133542.5</v>
      </c>
      <c r="G65" s="9">
        <f>F65/F87*100</f>
        <v>45.233438652492843</v>
      </c>
      <c r="H65" s="9">
        <f t="shared" si="11"/>
        <v>-7.6045932540300356</v>
      </c>
      <c r="I65" s="10">
        <f t="shared" si="9"/>
        <v>53.458291184110607</v>
      </c>
    </row>
    <row r="66" spans="1:9" ht="26.25" customHeight="1" x14ac:dyDescent="0.25">
      <c r="A66" s="3" t="s">
        <v>56</v>
      </c>
      <c r="B66" s="17">
        <v>17799.400000000001</v>
      </c>
      <c r="C66" s="9">
        <f>B66/B87*100</f>
        <v>5.9663859912579431</v>
      </c>
      <c r="D66" s="17">
        <v>30879.3</v>
      </c>
      <c r="E66" s="9">
        <f>D66/D87*100</f>
        <v>5.187877496785644</v>
      </c>
      <c r="F66" s="17">
        <v>17755.7</v>
      </c>
      <c r="G66" s="9">
        <f>F66/F87*100</f>
        <v>6.0142004731232923</v>
      </c>
      <c r="H66" s="9">
        <f t="shared" si="11"/>
        <v>-0.24551389372675203</v>
      </c>
      <c r="I66" s="10">
        <f t="shared" si="9"/>
        <v>57.500331937576313</v>
      </c>
    </row>
    <row r="67" spans="1:9" ht="36.75" customHeight="1" x14ac:dyDescent="0.25">
      <c r="A67" s="3" t="s">
        <v>57</v>
      </c>
      <c r="B67" s="17">
        <v>83.9</v>
      </c>
      <c r="C67" s="9">
        <f>B67/B87*100</f>
        <v>2.8123407792765006E-2</v>
      </c>
      <c r="D67" s="17">
        <v>193</v>
      </c>
      <c r="E67" s="9">
        <f>D67/D87*100</f>
        <v>3.2424969376884501E-2</v>
      </c>
      <c r="F67" s="17">
        <v>12.7</v>
      </c>
      <c r="G67" s="9">
        <f>F67/F87*100</f>
        <v>4.3017366822296959E-3</v>
      </c>
      <c r="H67" s="9">
        <f t="shared" si="11"/>
        <v>-84.86293206197854</v>
      </c>
      <c r="I67" s="10">
        <f t="shared" si="9"/>
        <v>6.5803108808290158</v>
      </c>
    </row>
    <row r="68" spans="1:9" ht="15" customHeight="1" x14ac:dyDescent="0.25">
      <c r="A68" s="3" t="s">
        <v>58</v>
      </c>
      <c r="B68" s="17">
        <v>68.7</v>
      </c>
      <c r="C68" s="9">
        <f>B68/B87*100</f>
        <v>2.3028344640798046E-2</v>
      </c>
      <c r="D68" s="17">
        <v>170</v>
      </c>
      <c r="E68" s="9">
        <f>D68/D87*100</f>
        <v>2.8560853855286859E-2</v>
      </c>
      <c r="F68" s="17">
        <v>167.8</v>
      </c>
      <c r="G68" s="9">
        <f>F68/F87*100</f>
        <v>5.6837119313239606E-2</v>
      </c>
      <c r="H68" s="9">
        <f t="shared" si="11"/>
        <v>144.25036390101891</v>
      </c>
      <c r="I68" s="10">
        <f t="shared" si="9"/>
        <v>98.705882352941188</v>
      </c>
    </row>
    <row r="69" spans="1:9" ht="26.25" customHeight="1" x14ac:dyDescent="0.25">
      <c r="A69" s="3" t="s">
        <v>59</v>
      </c>
      <c r="B69" s="17">
        <v>869.9</v>
      </c>
      <c r="C69" s="9">
        <f>B69/B87*100</f>
        <v>0.29159180499316184</v>
      </c>
      <c r="D69" s="17">
        <v>1335</v>
      </c>
      <c r="E69" s="9">
        <f>D69/D87*100</f>
        <v>0.22428670527534092</v>
      </c>
      <c r="F69" s="17">
        <v>0</v>
      </c>
      <c r="G69" s="9">
        <f>F69/F87*100</f>
        <v>0</v>
      </c>
      <c r="H69" s="9">
        <f t="shared" si="11"/>
        <v>-100</v>
      </c>
      <c r="I69" s="10">
        <f t="shared" si="9"/>
        <v>0</v>
      </c>
    </row>
    <row r="70" spans="1:9" ht="26.25" customHeight="1" x14ac:dyDescent="0.25">
      <c r="A70" s="3" t="s">
        <v>60</v>
      </c>
      <c r="B70" s="17">
        <f>B71</f>
        <v>6834.9</v>
      </c>
      <c r="C70" s="9">
        <f>B70/B87*100</f>
        <v>2.2910688906170384</v>
      </c>
      <c r="D70" s="17">
        <f>D71</f>
        <v>15671.4</v>
      </c>
      <c r="E70" s="9">
        <f>D70/D87*100</f>
        <v>2.6328739123984852</v>
      </c>
      <c r="F70" s="17">
        <f>F71</f>
        <v>8070.6</v>
      </c>
      <c r="G70" s="9">
        <f>F70/F87*100</f>
        <v>2.733668981701022</v>
      </c>
      <c r="H70" s="9">
        <f t="shared" si="11"/>
        <v>18.079269630865127</v>
      </c>
      <c r="I70" s="10">
        <f t="shared" si="9"/>
        <v>51.49890884030782</v>
      </c>
    </row>
    <row r="71" spans="1:9" ht="15" customHeight="1" x14ac:dyDescent="0.25">
      <c r="A71" s="3" t="s">
        <v>61</v>
      </c>
      <c r="B71" s="17">
        <v>6834.9</v>
      </c>
      <c r="C71" s="9">
        <f>B71/B87*100</f>
        <v>2.2910688906170384</v>
      </c>
      <c r="D71" s="17">
        <v>15671.4</v>
      </c>
      <c r="E71" s="9">
        <f>D71/D87*100</f>
        <v>2.6328739123984852</v>
      </c>
      <c r="F71" s="17">
        <v>8070.6</v>
      </c>
      <c r="G71" s="9">
        <f>F71/F87*100</f>
        <v>2.733668981701022</v>
      </c>
      <c r="H71" s="9">
        <f t="shared" si="11"/>
        <v>18.079269630865127</v>
      </c>
      <c r="I71" s="10">
        <f t="shared" si="9"/>
        <v>51.49890884030782</v>
      </c>
    </row>
    <row r="72" spans="1:9" ht="15" customHeight="1" x14ac:dyDescent="0.25">
      <c r="A72" s="3" t="s">
        <v>62</v>
      </c>
      <c r="B72" s="17">
        <f>SUM(B73:B76)</f>
        <v>17883.8</v>
      </c>
      <c r="C72" s="9">
        <f>B72/B87*100</f>
        <v>5.9946769998122855</v>
      </c>
      <c r="D72" s="17">
        <f>SUM(D73:D76)</f>
        <v>19454.5</v>
      </c>
      <c r="E72" s="9">
        <f>D72/D87*100</f>
        <v>3.2684537136922249</v>
      </c>
      <c r="F72" s="17">
        <f>SUM(F73:F76)</f>
        <v>13093.399999999998</v>
      </c>
      <c r="G72" s="9">
        <f>F72/F87*100</f>
        <v>4.4349889035516759</v>
      </c>
      <c r="H72" s="9">
        <f t="shared" si="11"/>
        <v>-26.786253480803865</v>
      </c>
      <c r="I72" s="10">
        <f t="shared" si="9"/>
        <v>67.302680613739739</v>
      </c>
    </row>
    <row r="73" spans="1:9" ht="15" customHeight="1" x14ac:dyDescent="0.25">
      <c r="A73" s="3" t="s">
        <v>63</v>
      </c>
      <c r="B73" s="17">
        <v>1092.5999999999999</v>
      </c>
      <c r="C73" s="9">
        <f>B73/B87*100</f>
        <v>0.36624118419994089</v>
      </c>
      <c r="D73" s="17">
        <v>2190</v>
      </c>
      <c r="E73" s="9">
        <f>D73/D87*100</f>
        <v>0.36793099966516607</v>
      </c>
      <c r="F73" s="17">
        <v>1109.4000000000001</v>
      </c>
      <c r="G73" s="9">
        <f>F73/F87*100</f>
        <v>0.37577532876107284</v>
      </c>
      <c r="H73" s="9">
        <f t="shared" si="11"/>
        <v>1.5376166941241394</v>
      </c>
      <c r="I73" s="10">
        <f t="shared" ref="I73:I100" si="12">F73/D73*100</f>
        <v>50.657534246575345</v>
      </c>
    </row>
    <row r="74" spans="1:9" ht="26.25" customHeight="1" x14ac:dyDescent="0.25">
      <c r="A74" s="3" t="s">
        <v>64</v>
      </c>
      <c r="B74" s="17">
        <v>12425.1</v>
      </c>
      <c r="C74" s="9">
        <f>B74/B87*100</f>
        <v>4.1649124453621509</v>
      </c>
      <c r="D74" s="17">
        <v>7774.5</v>
      </c>
      <c r="E74" s="9">
        <f>D74/D87*100</f>
        <v>1.3061550488113394</v>
      </c>
      <c r="F74" s="17">
        <v>4546</v>
      </c>
      <c r="G74" s="9">
        <f>F74/F87*100</f>
        <v>1.5398185005839524</v>
      </c>
      <c r="H74" s="9">
        <f t="shared" si="11"/>
        <v>-63.412769313727857</v>
      </c>
      <c r="I74" s="10">
        <f t="shared" si="12"/>
        <v>58.473213711492697</v>
      </c>
    </row>
    <row r="75" spans="1:9" ht="15" customHeight="1" x14ac:dyDescent="0.25">
      <c r="A75" s="3" t="s">
        <v>65</v>
      </c>
      <c r="B75" s="17">
        <v>3788.3</v>
      </c>
      <c r="C75" s="9">
        <f>B75/B87*100</f>
        <v>1.2698439301708184</v>
      </c>
      <c r="D75" s="17">
        <v>8197.7999999999993</v>
      </c>
      <c r="E75" s="9">
        <f>D75/D87*100</f>
        <v>1.3772715749110036</v>
      </c>
      <c r="F75" s="17">
        <v>6892.2</v>
      </c>
      <c r="G75" s="9">
        <f>F75/F87*100</f>
        <v>2.334522012697914</v>
      </c>
      <c r="H75" s="9">
        <f t="shared" si="11"/>
        <v>81.933848955996069</v>
      </c>
      <c r="I75" s="10">
        <f t="shared" si="12"/>
        <v>84.073775891092737</v>
      </c>
    </row>
    <row r="76" spans="1:9" ht="26.25" customHeight="1" x14ac:dyDescent="0.25">
      <c r="A76" s="3" t="s">
        <v>66</v>
      </c>
      <c r="B76" s="17">
        <v>577.79999999999995</v>
      </c>
      <c r="C76" s="9">
        <f>B76/B87*100</f>
        <v>0.19367944007937565</v>
      </c>
      <c r="D76" s="17">
        <v>1292.2</v>
      </c>
      <c r="E76" s="9">
        <f>D76/D87*100</f>
        <v>0.2170960903047158</v>
      </c>
      <c r="F76" s="17">
        <v>545.79999999999995</v>
      </c>
      <c r="G76" s="9">
        <f>F76/F87*100</f>
        <v>0.18487306150873761</v>
      </c>
      <c r="H76" s="9">
        <f t="shared" si="11"/>
        <v>-5.5382485289027272</v>
      </c>
      <c r="I76" s="10">
        <f t="shared" si="12"/>
        <v>42.238043646494347</v>
      </c>
    </row>
    <row r="77" spans="1:9" ht="26.25" customHeight="1" x14ac:dyDescent="0.25">
      <c r="A77" s="3" t="s">
        <v>67</v>
      </c>
      <c r="B77" s="17">
        <f>SUM(B78:B79)</f>
        <v>4373.9000000000005</v>
      </c>
      <c r="C77" s="9">
        <f>B77/B87*100</f>
        <v>1.4661379421308089</v>
      </c>
      <c r="D77" s="17">
        <f>SUM(D78:D79)</f>
        <v>7417.9</v>
      </c>
      <c r="E77" s="9">
        <f>D77/D87*100</f>
        <v>1.2462444577243084</v>
      </c>
      <c r="F77" s="17">
        <f>SUM(F78:F79)</f>
        <v>4935.8</v>
      </c>
      <c r="G77" s="9">
        <f>F77/F87*100</f>
        <v>1.6718513319802624</v>
      </c>
      <c r="H77" s="9">
        <f t="shared" si="11"/>
        <v>12.846658588445095</v>
      </c>
      <c r="I77" s="10">
        <f t="shared" si="12"/>
        <v>66.539047439302237</v>
      </c>
    </row>
    <row r="78" spans="1:9" ht="15" customHeight="1" x14ac:dyDescent="0.25">
      <c r="A78" s="3" t="s">
        <v>68</v>
      </c>
      <c r="B78" s="17">
        <v>275.10000000000002</v>
      </c>
      <c r="C78" s="9">
        <f>B78/B87*100</f>
        <v>9.2213939020138899E-2</v>
      </c>
      <c r="D78" s="17">
        <v>500</v>
      </c>
      <c r="E78" s="9">
        <f t="shared" ref="E78:G78" si="13">D78/D87*100</f>
        <v>8.4002511339079003E-2</v>
      </c>
      <c r="F78" s="17">
        <v>266.7</v>
      </c>
      <c r="G78" s="9">
        <f t="shared" si="13"/>
        <v>9.0336470326823598E-2</v>
      </c>
      <c r="H78" s="9">
        <f t="shared" si="11"/>
        <v>-3.0534351145038272</v>
      </c>
      <c r="I78" s="10">
        <f t="shared" si="12"/>
        <v>53.339999999999996</v>
      </c>
    </row>
    <row r="79" spans="1:9" ht="15" customHeight="1" x14ac:dyDescent="0.25">
      <c r="A79" s="3" t="s">
        <v>69</v>
      </c>
      <c r="B79" s="17">
        <v>4098.8</v>
      </c>
      <c r="C79" s="9">
        <f>B79/B87*100</f>
        <v>1.3739240031106699</v>
      </c>
      <c r="D79" s="17">
        <v>6917.9</v>
      </c>
      <c r="E79" s="9">
        <f t="shared" ref="E79:G79" si="14">D79/D87*100</f>
        <v>1.1622419463852292</v>
      </c>
      <c r="F79" s="17">
        <v>4669.1000000000004</v>
      </c>
      <c r="G79" s="9">
        <f t="shared" si="14"/>
        <v>1.5815148616534387</v>
      </c>
      <c r="H79" s="9">
        <f t="shared" si="11"/>
        <v>13.913828437591505</v>
      </c>
      <c r="I79" s="10">
        <f t="shared" si="12"/>
        <v>67.493025340059859</v>
      </c>
    </row>
    <row r="80" spans="1:9" ht="26.25" customHeight="1" x14ac:dyDescent="0.25">
      <c r="A80" s="3" t="s">
        <v>70</v>
      </c>
      <c r="B80" s="17">
        <f>B81</f>
        <v>575.5</v>
      </c>
      <c r="C80" s="9">
        <f>B80/B87*100</f>
        <v>0.19290847657611751</v>
      </c>
      <c r="D80" s="17">
        <f>D81</f>
        <v>1150</v>
      </c>
      <c r="E80" s="9">
        <f t="shared" ref="E80:G80" si="15">D80/D87*100</f>
        <v>0.19320577607988171</v>
      </c>
      <c r="F80" s="17">
        <f>F81</f>
        <v>574.79999999999995</v>
      </c>
      <c r="G80" s="9">
        <f t="shared" si="15"/>
        <v>0.19469592479886841</v>
      </c>
      <c r="H80" s="9">
        <f t="shared" si="11"/>
        <v>-0.1216333622936645</v>
      </c>
      <c r="I80" s="10">
        <f t="shared" si="12"/>
        <v>49.982608695652168</v>
      </c>
    </row>
    <row r="81" spans="1:9" ht="26.25" customHeight="1" x14ac:dyDescent="0.25">
      <c r="A81" s="3" t="s">
        <v>71</v>
      </c>
      <c r="B81" s="17">
        <v>575.5</v>
      </c>
      <c r="C81" s="9">
        <f>B81/B87*100</f>
        <v>0.19290847657611751</v>
      </c>
      <c r="D81" s="17">
        <v>1150</v>
      </c>
      <c r="E81" s="9">
        <f t="shared" ref="E81:G81" si="16">D81/D87*100</f>
        <v>0.19320577607988171</v>
      </c>
      <c r="F81" s="17">
        <v>574.79999999999995</v>
      </c>
      <c r="G81" s="9">
        <f t="shared" si="16"/>
        <v>0.19469592479886841</v>
      </c>
      <c r="H81" s="9">
        <f t="shared" si="11"/>
        <v>-0.1216333622936645</v>
      </c>
      <c r="I81" s="10">
        <f t="shared" si="12"/>
        <v>49.982608695652168</v>
      </c>
    </row>
    <row r="82" spans="1:9" ht="39" customHeight="1" x14ac:dyDescent="0.25">
      <c r="A82" s="3" t="s">
        <v>72</v>
      </c>
      <c r="B82" s="17">
        <f>B83</f>
        <v>7.9</v>
      </c>
      <c r="C82" s="9">
        <f>B82/B87*100</f>
        <v>2.6480920329301971E-3</v>
      </c>
      <c r="D82" s="17">
        <f>D83</f>
        <v>537.1</v>
      </c>
      <c r="E82" s="9">
        <f t="shared" ref="E82:G82" si="17">D82/D87*100</f>
        <v>9.0235497680438675E-2</v>
      </c>
      <c r="F82" s="17">
        <f>F83</f>
        <v>44.8</v>
      </c>
      <c r="G82" s="9">
        <f t="shared" si="17"/>
        <v>1.5174630186133098E-2</v>
      </c>
      <c r="H82" s="9">
        <f t="shared" si="11"/>
        <v>467.08860759493666</v>
      </c>
      <c r="I82" s="10">
        <f t="shared" si="12"/>
        <v>8.3410910444982314</v>
      </c>
    </row>
    <row r="83" spans="1:9" ht="39" customHeight="1" x14ac:dyDescent="0.25">
      <c r="A83" s="3" t="s">
        <v>73</v>
      </c>
      <c r="B83" s="17">
        <v>7.9</v>
      </c>
      <c r="C83" s="9">
        <f>B83/B87*100</f>
        <v>2.6480920329301971E-3</v>
      </c>
      <c r="D83" s="17">
        <v>537.1</v>
      </c>
      <c r="E83" s="9">
        <f t="shared" ref="E83:G83" si="18">D83/D87*100</f>
        <v>9.0235497680438675E-2</v>
      </c>
      <c r="F83" s="17">
        <v>44.8</v>
      </c>
      <c r="G83" s="9">
        <f t="shared" si="18"/>
        <v>1.5174630186133098E-2</v>
      </c>
      <c r="H83" s="9">
        <f t="shared" si="11"/>
        <v>467.08860759493666</v>
      </c>
      <c r="I83" s="10">
        <f t="shared" si="12"/>
        <v>8.3410910444982314</v>
      </c>
    </row>
    <row r="84" spans="1:9" ht="90" customHeight="1" x14ac:dyDescent="0.25">
      <c r="A84" s="3" t="s">
        <v>74</v>
      </c>
      <c r="B84" s="17">
        <f>SUM(B85:B86)</f>
        <v>6374</v>
      </c>
      <c r="C84" s="9">
        <f>B84/B87*100</f>
        <v>2.1365745085945664</v>
      </c>
      <c r="D84" s="17">
        <f>SUM(D85:D86)</f>
        <v>15020.1</v>
      </c>
      <c r="E84" s="9">
        <f t="shared" ref="E84:G84" si="19">D84/D87*100</f>
        <v>2.5234522411282012</v>
      </c>
      <c r="F84" s="17">
        <f>SUM(F85:F86)</f>
        <v>8304.1</v>
      </c>
      <c r="G84" s="9">
        <f t="shared" si="19"/>
        <v>2.8127599671577652</v>
      </c>
      <c r="H84" s="9">
        <f t="shared" si="11"/>
        <v>30.280828365233759</v>
      </c>
      <c r="I84" s="10">
        <f t="shared" si="12"/>
        <v>55.286582645921136</v>
      </c>
    </row>
    <row r="85" spans="1:9" ht="64.5" customHeight="1" x14ac:dyDescent="0.25">
      <c r="A85" s="3" t="s">
        <v>75</v>
      </c>
      <c r="B85" s="17">
        <v>6102</v>
      </c>
      <c r="C85" s="9">
        <f>B85/B87*100</f>
        <v>2.0453996942962105</v>
      </c>
      <c r="D85" s="17">
        <v>12493</v>
      </c>
      <c r="E85" s="9">
        <f t="shared" ref="E85:G85" si="20">D85/D87*100</f>
        <v>2.0988867483182281</v>
      </c>
      <c r="F85" s="17">
        <v>6865.6</v>
      </c>
      <c r="G85" s="9">
        <f t="shared" si="20"/>
        <v>2.3255120760248977</v>
      </c>
      <c r="H85" s="9">
        <f t="shared" si="11"/>
        <v>12.513929859062614</v>
      </c>
      <c r="I85" s="10">
        <f t="shared" si="12"/>
        <v>54.955575122068353</v>
      </c>
    </row>
    <row r="86" spans="1:9" ht="26.25" customHeight="1" x14ac:dyDescent="0.25">
      <c r="A86" s="3" t="s">
        <v>76</v>
      </c>
      <c r="B86" s="17">
        <v>272</v>
      </c>
      <c r="C86" s="9">
        <f>B86/B87*100</f>
        <v>9.1174814298356152E-2</v>
      </c>
      <c r="D86" s="17">
        <v>2527.1</v>
      </c>
      <c r="E86" s="9">
        <f t="shared" ref="E86:G86" si="21">D86/D87*100</f>
        <v>0.42456549280997302</v>
      </c>
      <c r="F86" s="17">
        <v>1438.5</v>
      </c>
      <c r="G86" s="9">
        <f t="shared" si="21"/>
        <v>0.48724789113286743</v>
      </c>
      <c r="H86" s="9">
        <f t="shared" si="11"/>
        <v>428.86029411764707</v>
      </c>
      <c r="I86" s="10">
        <f t="shared" si="12"/>
        <v>56.922955166000555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298328.00000000006</v>
      </c>
      <c r="C87" s="13">
        <f>C43+C50+C52+C55+C59+C63+C70+C72+C77+C80+C82+C84</f>
        <v>99.999999999999986</v>
      </c>
      <c r="D87" s="16">
        <f t="shared" ref="D87" si="22">D43+D50+D52+D55+D59+D63+D70+D72+D77+D80+D82+D84</f>
        <v>595220.29999999993</v>
      </c>
      <c r="E87" s="16"/>
      <c r="F87" s="16">
        <f>F43+F50+F52+F55+F59+F63+F70+F72+F77+F80+F82+F84</f>
        <v>295229.59999999998</v>
      </c>
      <c r="G87" s="13"/>
      <c r="H87" s="9">
        <f t="shared" si="11"/>
        <v>-1.0385883993457128</v>
      </c>
      <c r="I87" s="10">
        <f t="shared" si="12"/>
        <v>49.600055643263516</v>
      </c>
    </row>
    <row r="88" spans="1:9" ht="115.5" customHeight="1" x14ac:dyDescent="0.25">
      <c r="A88" s="3" t="s">
        <v>78</v>
      </c>
      <c r="B88" s="17">
        <v>84945.1</v>
      </c>
      <c r="C88" s="9">
        <f>B88/B87*100</f>
        <v>28.473726904615049</v>
      </c>
      <c r="D88" s="17">
        <v>186359.1</v>
      </c>
      <c r="E88" s="9">
        <f t="shared" ref="E88:G88" si="23">D88/D87*100</f>
        <v>31.30926482178112</v>
      </c>
      <c r="F88" s="17">
        <v>96974.8</v>
      </c>
      <c r="G88" s="9">
        <f t="shared" si="23"/>
        <v>32.847248378888843</v>
      </c>
      <c r="H88" s="9">
        <f t="shared" si="11"/>
        <v>14.161735050049955</v>
      </c>
      <c r="I88" s="10">
        <f t="shared" si="12"/>
        <v>52.036525181759309</v>
      </c>
    </row>
    <row r="89" spans="1:9" ht="51.75" customHeight="1" x14ac:dyDescent="0.25">
      <c r="A89" s="3" t="s">
        <v>79</v>
      </c>
      <c r="B89" s="17">
        <v>44767</v>
      </c>
      <c r="C89" s="9">
        <f>B89/B87*100</f>
        <v>15.005966587112168</v>
      </c>
      <c r="D89" s="17">
        <v>56292</v>
      </c>
      <c r="E89" s="9">
        <f t="shared" ref="E89:G89" si="24">D89/D87*100</f>
        <v>9.4573387365988708</v>
      </c>
      <c r="F89" s="17">
        <v>23768.799999999999</v>
      </c>
      <c r="G89" s="9">
        <f t="shared" si="24"/>
        <v>8.0509542403607242</v>
      </c>
      <c r="H89" s="9">
        <f t="shared" si="11"/>
        <v>-46.905533093573396</v>
      </c>
      <c r="I89" s="10">
        <f t="shared" si="12"/>
        <v>42.224117103673706</v>
      </c>
    </row>
    <row r="90" spans="1:9" ht="26.25" customHeight="1" x14ac:dyDescent="0.25">
      <c r="A90" s="3" t="s">
        <v>80</v>
      </c>
      <c r="B90" s="17">
        <v>11513.8</v>
      </c>
      <c r="C90" s="9">
        <f>B90/B87*100</f>
        <v>3.8594432973103423</v>
      </c>
      <c r="D90" s="17">
        <v>6458.6</v>
      </c>
      <c r="E90" s="9">
        <f t="shared" ref="E90:G90" si="25">D90/D87*100</f>
        <v>1.0850772394691515</v>
      </c>
      <c r="F90" s="17">
        <v>3609.7</v>
      </c>
      <c r="G90" s="9">
        <f t="shared" si="25"/>
        <v>1.2226755040822466</v>
      </c>
      <c r="H90" s="9">
        <f t="shared" si="11"/>
        <v>-68.648925637061609</v>
      </c>
      <c r="I90" s="10">
        <f t="shared" si="12"/>
        <v>55.889821323506638</v>
      </c>
    </row>
    <row r="91" spans="1:9" ht="51.75" customHeight="1" x14ac:dyDescent="0.25">
      <c r="A91" s="3" t="s">
        <v>81</v>
      </c>
      <c r="B91" s="17">
        <v>1545.3</v>
      </c>
      <c r="C91" s="9">
        <f>B91/B87*100</f>
        <v>0.51798691373253591</v>
      </c>
      <c r="D91" s="17">
        <v>20741.599999999999</v>
      </c>
      <c r="E91" s="9">
        <f t="shared" ref="E91:G91" si="26">D91/D87*100</f>
        <v>3.4846929783812817</v>
      </c>
      <c r="F91" s="17">
        <v>4879</v>
      </c>
      <c r="G91" s="9">
        <f t="shared" si="26"/>
        <v>1.6526120687085577</v>
      </c>
      <c r="H91" s="9">
        <f t="shared" si="11"/>
        <v>215.73157315731572</v>
      </c>
      <c r="I91" s="10">
        <f t="shared" si="12"/>
        <v>23.522775485015622</v>
      </c>
    </row>
    <row r="92" spans="1:9" ht="15" customHeight="1" x14ac:dyDescent="0.25">
      <c r="A92" s="3" t="s">
        <v>82</v>
      </c>
      <c r="B92" s="17">
        <v>8273.7999999999993</v>
      </c>
      <c r="C92" s="9">
        <f>B92/B87*100</f>
        <v>2.7733903622858054</v>
      </c>
      <c r="D92" s="17">
        <v>24009.200000000001</v>
      </c>
      <c r="E92" s="9">
        <f t="shared" ref="E92:G92" si="27">D92/D87*100</f>
        <v>4.0336661904844311</v>
      </c>
      <c r="F92" s="17">
        <v>10536.6</v>
      </c>
      <c r="G92" s="9">
        <f t="shared" si="27"/>
        <v>3.5689510807859377</v>
      </c>
      <c r="H92" s="9">
        <f t="shared" si="11"/>
        <v>27.348981121129356</v>
      </c>
      <c r="I92" s="10">
        <f t="shared" si="12"/>
        <v>43.885677157089781</v>
      </c>
    </row>
    <row r="93" spans="1:9" ht="51.75" customHeight="1" x14ac:dyDescent="0.25">
      <c r="A93" s="3" t="s">
        <v>83</v>
      </c>
      <c r="B93" s="17">
        <v>145827</v>
      </c>
      <c r="C93" s="9">
        <f>B93/B87*100</f>
        <v>48.881432517229349</v>
      </c>
      <c r="D93" s="17">
        <v>287896</v>
      </c>
      <c r="E93" s="9">
        <f t="shared" ref="E93:G93" si="28">D93/D87*100</f>
        <v>48.367974008950974</v>
      </c>
      <c r="F93" s="17">
        <v>154253.5</v>
      </c>
      <c r="G93" s="9">
        <f t="shared" si="28"/>
        <v>52.248656638765226</v>
      </c>
      <c r="H93" s="9">
        <f t="shared" si="11"/>
        <v>5.7784223772003855</v>
      </c>
      <c r="I93" s="10">
        <f t="shared" si="12"/>
        <v>53.579591241281577</v>
      </c>
    </row>
    <row r="94" spans="1:9" ht="42" customHeight="1" x14ac:dyDescent="0.25">
      <c r="A94" s="3" t="s">
        <v>84</v>
      </c>
      <c r="B94" s="17">
        <v>7.9</v>
      </c>
      <c r="C94" s="9">
        <f>B94/B87*100</f>
        <v>2.6480920329301971E-3</v>
      </c>
      <c r="D94" s="17">
        <v>537.1</v>
      </c>
      <c r="E94" s="9">
        <f t="shared" ref="E94:G94" si="29">D94/D87*100</f>
        <v>9.0235497680438675E-2</v>
      </c>
      <c r="F94" s="17">
        <v>44.8</v>
      </c>
      <c r="G94" s="9">
        <f t="shared" si="29"/>
        <v>1.5174630186133098E-2</v>
      </c>
      <c r="H94" s="9">
        <f t="shared" si="11"/>
        <v>467.08860759493666</v>
      </c>
      <c r="I94" s="10">
        <f t="shared" si="12"/>
        <v>8.3410910444982314</v>
      </c>
    </row>
    <row r="95" spans="1:9" ht="15" customHeight="1" x14ac:dyDescent="0.25">
      <c r="A95" s="3" t="s">
        <v>85</v>
      </c>
      <c r="B95" s="17">
        <f>SUM(B96:B100)</f>
        <v>1448.1</v>
      </c>
      <c r="C95" s="9">
        <f>B95/B87*100</f>
        <v>0.48540532568179978</v>
      </c>
      <c r="D95" s="17">
        <f>SUM(D96:D100)</f>
        <v>12926.7</v>
      </c>
      <c r="E95" s="9">
        <f t="shared" ref="E95:G95" si="30">D95/D87*100</f>
        <v>2.1717505266537454</v>
      </c>
      <c r="F95" s="17">
        <f>SUM(F96:F100)</f>
        <v>1162.3999999999999</v>
      </c>
      <c r="G95" s="9">
        <f t="shared" si="30"/>
        <v>0.39372745822234623</v>
      </c>
      <c r="H95" s="9">
        <f t="shared" si="11"/>
        <v>-19.729300462675241</v>
      </c>
      <c r="I95" s="10">
        <f t="shared" si="12"/>
        <v>8.9922408658048827</v>
      </c>
    </row>
    <row r="96" spans="1:9" ht="77.25" customHeight="1" x14ac:dyDescent="0.25">
      <c r="A96" s="3" t="s">
        <v>86</v>
      </c>
      <c r="B96" s="17">
        <v>0</v>
      </c>
      <c r="C96" s="9">
        <f>B96/B87*100</f>
        <v>0</v>
      </c>
      <c r="D96" s="17">
        <v>1300</v>
      </c>
      <c r="E96" s="9">
        <f t="shared" ref="E96:G96" si="31">D96/D87*100</f>
        <v>0.21840652948160541</v>
      </c>
      <c r="F96" s="17">
        <v>214.1</v>
      </c>
      <c r="G96" s="9">
        <f t="shared" si="31"/>
        <v>7.2519828635069117E-2</v>
      </c>
      <c r="H96" s="9" t="e">
        <f t="shared" si="11"/>
        <v>#DIV/0!</v>
      </c>
      <c r="I96" s="10">
        <f t="shared" si="12"/>
        <v>16.469230769230769</v>
      </c>
    </row>
    <row r="97" spans="1:9" ht="15" customHeight="1" x14ac:dyDescent="0.25">
      <c r="A97" s="3" t="s">
        <v>87</v>
      </c>
      <c r="B97" s="17">
        <v>520.79999999999995</v>
      </c>
      <c r="C97" s="9">
        <f>B97/B87*100</f>
        <v>0.17457295325949956</v>
      </c>
      <c r="D97" s="17">
        <v>847.7</v>
      </c>
      <c r="E97" s="9">
        <f>D97/D87*100</f>
        <v>0.14241785772427454</v>
      </c>
      <c r="F97" s="17">
        <v>838</v>
      </c>
      <c r="G97" s="9">
        <f>F97/F87*100</f>
        <v>0.28384687714240037</v>
      </c>
      <c r="H97" s="9">
        <f t="shared" si="11"/>
        <v>60.906298003072209</v>
      </c>
      <c r="I97" s="10">
        <f t="shared" si="12"/>
        <v>98.855727262003057</v>
      </c>
    </row>
    <row r="98" spans="1:9" ht="26.25" customHeight="1" x14ac:dyDescent="0.25">
      <c r="A98" s="3" t="s">
        <v>88</v>
      </c>
      <c r="B98" s="17">
        <v>927.3</v>
      </c>
      <c r="C98" s="9">
        <f>B98/B87*100</f>
        <v>0.31083237242230022</v>
      </c>
      <c r="D98" s="17">
        <v>679</v>
      </c>
      <c r="E98" s="9">
        <f>D98/D87*100</f>
        <v>0.11407541039846929</v>
      </c>
      <c r="F98" s="17">
        <v>110.3</v>
      </c>
      <c r="G98" s="9">
        <f>F98/F87*100</f>
        <v>3.7360752444876799E-2</v>
      </c>
      <c r="H98" s="9">
        <f t="shared" si="11"/>
        <v>-88.105251806319416</v>
      </c>
      <c r="I98" s="10">
        <f t="shared" si="12"/>
        <v>16.244477172312223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1.6968507290493959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 x14ac:dyDescent="0.25">
      <c r="A101" s="3" t="s">
        <v>91</v>
      </c>
      <c r="B101" s="17">
        <f>B42-B87</f>
        <v>26.999999999941792</v>
      </c>
      <c r="C101" s="9"/>
      <c r="D101" s="17">
        <f>D42-D87</f>
        <v>-35888.29999999993</v>
      </c>
      <c r="E101" s="9"/>
      <c r="F101" s="17">
        <f>F42-F87</f>
        <v>-138.59999999997672</v>
      </c>
      <c r="G101" s="9"/>
      <c r="H101" s="9"/>
      <c r="I101" s="9"/>
    </row>
    <row r="102" spans="1:9" x14ac:dyDescent="0.25">
      <c r="A102" s="26" t="s">
        <v>92</v>
      </c>
      <c r="B102" s="27"/>
      <c r="C102" s="27"/>
      <c r="D102" s="27"/>
      <c r="E102" s="27"/>
      <c r="F102" s="27"/>
      <c r="G102" s="27"/>
      <c r="H102" s="27"/>
      <c r="I102" s="28"/>
    </row>
    <row r="103" spans="1:9" ht="64.5" customHeight="1" x14ac:dyDescent="0.25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8"/>
      <c r="C104" s="8"/>
      <c r="D104" s="20">
        <v>0</v>
      </c>
      <c r="E104" s="20"/>
      <c r="F104" s="20">
        <v>0</v>
      </c>
      <c r="G104" s="8"/>
      <c r="H104" s="8"/>
      <c r="I104" s="8"/>
    </row>
    <row r="105" spans="1:9" ht="39" customHeight="1" x14ac:dyDescent="0.25">
      <c r="A105" s="3" t="s">
        <v>95</v>
      </c>
      <c r="B105" s="8">
        <v>-4318</v>
      </c>
      <c r="C105" s="8"/>
      <c r="D105" s="20">
        <v>0</v>
      </c>
      <c r="E105" s="20"/>
      <c r="F105" s="20">
        <v>0</v>
      </c>
      <c r="G105" s="8"/>
      <c r="H105" s="8"/>
      <c r="I105" s="8"/>
    </row>
    <row r="106" spans="1:9" ht="39" customHeight="1" x14ac:dyDescent="0.25">
      <c r="A106" s="3" t="s">
        <v>96</v>
      </c>
      <c r="B106" s="8"/>
      <c r="C106" s="8"/>
      <c r="D106" s="20">
        <v>0</v>
      </c>
      <c r="E106" s="20"/>
      <c r="F106" s="20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8"/>
      <c r="C107" s="8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8"/>
      <c r="C108" s="8"/>
      <c r="D108" s="20">
        <v>0</v>
      </c>
      <c r="E108" s="20"/>
      <c r="F108" s="20">
        <v>0</v>
      </c>
      <c r="G108" s="8"/>
      <c r="H108" s="8"/>
      <c r="I108" s="8"/>
    </row>
    <row r="109" spans="1:9" ht="39" customHeight="1" x14ac:dyDescent="0.25">
      <c r="A109" s="3" t="s">
        <v>99</v>
      </c>
      <c r="B109" s="8"/>
      <c r="C109" s="8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4291</v>
      </c>
      <c r="C110" s="8"/>
      <c r="D110" s="20">
        <v>15601</v>
      </c>
      <c r="E110" s="20"/>
      <c r="F110" s="20">
        <v>138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32">SUM(B103:B110)</f>
        <v>-27</v>
      </c>
      <c r="C111" s="7"/>
      <c r="D111" s="21">
        <f t="shared" ref="D111:F111" si="33">SUM(D104:D110)</f>
        <v>15601</v>
      </c>
      <c r="E111" s="21"/>
      <c r="F111" s="21">
        <f t="shared" si="33"/>
        <v>138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2024-08-06T07:03:20Z</dcterms:modified>
</cp:coreProperties>
</file>