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0.254\save\13 ИНФОРМАЦИЯ НА САЙТ\2024 год\Исполнение бюджета ПНМР\"/>
    </mc:Choice>
  </mc:AlternateContent>
  <xr:revisionPtr revIDLastSave="0" documentId="13_ncr:1_{F5965C03-E258-440D-887C-10490DCC9E8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Информация" sheetId="1" r:id="rId1"/>
  </sheets>
  <definedNames>
    <definedName name="_xlnm._FilterDatabase" localSheetId="0" hidden="1">Информация!$A$6:$I$111</definedName>
  </definedNames>
  <calcPr calcId="191029"/>
</workbook>
</file>

<file path=xl/calcChain.xml><?xml version="1.0" encoding="utf-8"?>
<calcChain xmlns="http://schemas.openxmlformats.org/spreadsheetml/2006/main">
  <c r="B111" i="1" l="1"/>
  <c r="B33" i="1"/>
  <c r="B32" i="1" s="1"/>
  <c r="B31" i="1" s="1"/>
  <c r="B25" i="1"/>
  <c r="B19" i="1"/>
  <c r="B14" i="1"/>
  <c r="B12" i="1"/>
  <c r="B11" i="1" s="1"/>
  <c r="B9" i="1"/>
  <c r="B8" i="1" l="1"/>
  <c r="B42" i="1" s="1"/>
  <c r="F25" i="1" l="1"/>
  <c r="F95" i="1" l="1"/>
  <c r="F33" i="1" l="1"/>
  <c r="D63" i="1" l="1"/>
  <c r="B59" i="1"/>
  <c r="F82" i="1" l="1"/>
  <c r="F84" i="1" l="1"/>
  <c r="B50" i="1" l="1"/>
  <c r="F52" i="1" l="1"/>
  <c r="D52" i="1"/>
  <c r="I53" i="1"/>
  <c r="H53" i="1"/>
  <c r="I22" i="1"/>
  <c r="H37" i="1"/>
  <c r="D111" i="1"/>
  <c r="F111" i="1"/>
  <c r="I10" i="1"/>
  <c r="I13" i="1"/>
  <c r="I15" i="1"/>
  <c r="I17" i="1"/>
  <c r="I18" i="1"/>
  <c r="I24" i="1"/>
  <c r="I26" i="1"/>
  <c r="I27" i="1"/>
  <c r="I28" i="1"/>
  <c r="I29" i="1"/>
  <c r="I30" i="1"/>
  <c r="I34" i="1"/>
  <c r="I36" i="1"/>
  <c r="I37" i="1"/>
  <c r="I44" i="1"/>
  <c r="I45" i="1"/>
  <c r="I46" i="1"/>
  <c r="I47" i="1"/>
  <c r="I48" i="1"/>
  <c r="I49" i="1"/>
  <c r="I51" i="1"/>
  <c r="I54" i="1"/>
  <c r="I56" i="1"/>
  <c r="I57" i="1"/>
  <c r="I58" i="1"/>
  <c r="I60" i="1"/>
  <c r="I61" i="1"/>
  <c r="I62" i="1"/>
  <c r="I64" i="1"/>
  <c r="I65" i="1"/>
  <c r="I66" i="1"/>
  <c r="I67" i="1"/>
  <c r="I68" i="1"/>
  <c r="I69" i="1"/>
  <c r="I71" i="1"/>
  <c r="I73" i="1"/>
  <c r="I74" i="1"/>
  <c r="I75" i="1"/>
  <c r="I76" i="1"/>
  <c r="I78" i="1"/>
  <c r="I79" i="1"/>
  <c r="I81" i="1"/>
  <c r="I83" i="1"/>
  <c r="I85" i="1"/>
  <c r="I86" i="1"/>
  <c r="I88" i="1"/>
  <c r="I89" i="1"/>
  <c r="I90" i="1"/>
  <c r="I91" i="1"/>
  <c r="I92" i="1"/>
  <c r="I93" i="1"/>
  <c r="I94" i="1"/>
  <c r="I96" i="1"/>
  <c r="I97" i="1"/>
  <c r="I98" i="1"/>
  <c r="I99" i="1"/>
  <c r="I100" i="1"/>
  <c r="H10" i="1"/>
  <c r="H13" i="1"/>
  <c r="H15" i="1"/>
  <c r="H16" i="1"/>
  <c r="H18" i="1"/>
  <c r="H22" i="1"/>
  <c r="H24" i="1"/>
  <c r="H27" i="1"/>
  <c r="H28" i="1"/>
  <c r="H29" i="1"/>
  <c r="H30" i="1"/>
  <c r="H34" i="1"/>
  <c r="H41" i="1"/>
  <c r="F32" i="1"/>
  <c r="F31" i="1" s="1"/>
  <c r="D33" i="1"/>
  <c r="D32" i="1" s="1"/>
  <c r="D25" i="1"/>
  <c r="F19" i="1"/>
  <c r="D19" i="1"/>
  <c r="F9" i="1"/>
  <c r="D9" i="1"/>
  <c r="F14" i="1"/>
  <c r="D14" i="1"/>
  <c r="F12" i="1"/>
  <c r="F11" i="1" s="1"/>
  <c r="D12" i="1"/>
  <c r="D11" i="1" s="1"/>
  <c r="D31" i="1" l="1"/>
  <c r="I25" i="1"/>
  <c r="F8" i="1"/>
  <c r="I14" i="1"/>
  <c r="I33" i="1"/>
  <c r="I11" i="1"/>
  <c r="I32" i="1"/>
  <c r="D8" i="1"/>
  <c r="I9" i="1"/>
  <c r="H11" i="1"/>
  <c r="H14" i="1"/>
  <c r="H33" i="1"/>
  <c r="I12" i="1"/>
  <c r="H12" i="1"/>
  <c r="H9" i="1"/>
  <c r="H44" i="1"/>
  <c r="H46" i="1"/>
  <c r="H48" i="1"/>
  <c r="H51" i="1"/>
  <c r="D95" i="1"/>
  <c r="H56" i="1"/>
  <c r="H57" i="1"/>
  <c r="H58" i="1"/>
  <c r="H60" i="1"/>
  <c r="H61" i="1"/>
  <c r="H62" i="1"/>
  <c r="H64" i="1"/>
  <c r="H65" i="1"/>
  <c r="H66" i="1"/>
  <c r="H67" i="1"/>
  <c r="H68" i="1"/>
  <c r="H69" i="1"/>
  <c r="H71" i="1"/>
  <c r="H73" i="1"/>
  <c r="H74" i="1"/>
  <c r="H75" i="1"/>
  <c r="H76" i="1"/>
  <c r="H78" i="1"/>
  <c r="H79" i="1"/>
  <c r="H81" i="1"/>
  <c r="H83" i="1"/>
  <c r="H85" i="1"/>
  <c r="H86" i="1"/>
  <c r="H88" i="1"/>
  <c r="H89" i="1"/>
  <c r="H90" i="1"/>
  <c r="H91" i="1"/>
  <c r="H92" i="1"/>
  <c r="H93" i="1"/>
  <c r="H94" i="1"/>
  <c r="H96" i="1"/>
  <c r="H97" i="1"/>
  <c r="H98" i="1"/>
  <c r="H99" i="1"/>
  <c r="H100" i="1"/>
  <c r="H49" i="1"/>
  <c r="H54" i="1"/>
  <c r="H47" i="1"/>
  <c r="H45" i="1"/>
  <c r="D84" i="1"/>
  <c r="D82" i="1"/>
  <c r="F80" i="1"/>
  <c r="D80" i="1"/>
  <c r="F77" i="1"/>
  <c r="D77" i="1"/>
  <c r="F72" i="1"/>
  <c r="D72" i="1"/>
  <c r="F70" i="1"/>
  <c r="D70" i="1"/>
  <c r="F63" i="1"/>
  <c r="F59" i="1"/>
  <c r="D59" i="1"/>
  <c r="F55" i="1"/>
  <c r="D55" i="1"/>
  <c r="I52" i="1"/>
  <c r="F50" i="1"/>
  <c r="F43" i="1"/>
  <c r="D50" i="1"/>
  <c r="D43" i="1"/>
  <c r="D87" i="1" l="1"/>
  <c r="E53" i="1" s="1"/>
  <c r="H8" i="1"/>
  <c r="I50" i="1"/>
  <c r="I70" i="1"/>
  <c r="I82" i="1"/>
  <c r="F42" i="1"/>
  <c r="I95" i="1"/>
  <c r="I8" i="1"/>
  <c r="I59" i="1"/>
  <c r="I77" i="1"/>
  <c r="I43" i="1"/>
  <c r="I55" i="1"/>
  <c r="I63" i="1"/>
  <c r="I72" i="1"/>
  <c r="I80" i="1"/>
  <c r="I84" i="1"/>
  <c r="I31" i="1"/>
  <c r="H32" i="1"/>
  <c r="H31" i="1"/>
  <c r="B95" i="1"/>
  <c r="H95" i="1" s="1"/>
  <c r="B84" i="1"/>
  <c r="H84" i="1" s="1"/>
  <c r="B82" i="1"/>
  <c r="H82" i="1" s="1"/>
  <c r="B80" i="1"/>
  <c r="H80" i="1" s="1"/>
  <c r="B77" i="1"/>
  <c r="H77" i="1" s="1"/>
  <c r="B72" i="1"/>
  <c r="H72" i="1" s="1"/>
  <c r="B70" i="1"/>
  <c r="H70" i="1" s="1"/>
  <c r="B63" i="1"/>
  <c r="H63" i="1" s="1"/>
  <c r="H59" i="1"/>
  <c r="B55" i="1"/>
  <c r="H55" i="1" s="1"/>
  <c r="B52" i="1"/>
  <c r="H52" i="1" s="1"/>
  <c r="H50" i="1"/>
  <c r="B43" i="1"/>
  <c r="H43" i="1" s="1"/>
  <c r="F87" i="1"/>
  <c r="G53" i="1" s="1"/>
  <c r="I87" i="1" l="1"/>
  <c r="D42" i="1"/>
  <c r="G40" i="1"/>
  <c r="G36" i="1"/>
  <c r="G28" i="1"/>
  <c r="G24" i="1"/>
  <c r="G20" i="1"/>
  <c r="G16" i="1"/>
  <c r="G38" i="1"/>
  <c r="G30" i="1"/>
  <c r="G22" i="1"/>
  <c r="G29" i="1"/>
  <c r="G17" i="1"/>
  <c r="G39" i="1"/>
  <c r="G35" i="1"/>
  <c r="G27" i="1"/>
  <c r="G23" i="1"/>
  <c r="G15" i="1"/>
  <c r="G34" i="1"/>
  <c r="G26" i="1"/>
  <c r="G18" i="1"/>
  <c r="G10" i="1"/>
  <c r="G41" i="1"/>
  <c r="G37" i="1"/>
  <c r="G33" i="1"/>
  <c r="G25" i="1"/>
  <c r="G21" i="1"/>
  <c r="G13" i="1"/>
  <c r="G11" i="1"/>
  <c r="G12" i="1"/>
  <c r="G32" i="1"/>
  <c r="G19" i="1"/>
  <c r="G9" i="1"/>
  <c r="G8" i="1"/>
  <c r="G14" i="1"/>
  <c r="G31" i="1"/>
  <c r="C41" i="1"/>
  <c r="C36" i="1"/>
  <c r="G80" i="1"/>
  <c r="G63" i="1"/>
  <c r="G45" i="1"/>
  <c r="E43" i="1"/>
  <c r="G78" i="1"/>
  <c r="G84" i="1"/>
  <c r="G75" i="1"/>
  <c r="G83" i="1"/>
  <c r="G74" i="1"/>
  <c r="G44" i="1"/>
  <c r="G59" i="1"/>
  <c r="G57" i="1"/>
  <c r="G86" i="1"/>
  <c r="G79" i="1"/>
  <c r="G67" i="1"/>
  <c r="G50" i="1"/>
  <c r="F101" i="1"/>
  <c r="G82" i="1"/>
  <c r="G76" i="1"/>
  <c r="G65" i="1"/>
  <c r="G55" i="1"/>
  <c r="G85" i="1"/>
  <c r="G81" i="1"/>
  <c r="G77" i="1"/>
  <c r="G69" i="1"/>
  <c r="G61" i="1"/>
  <c r="G52" i="1"/>
  <c r="G48" i="1"/>
  <c r="G46" i="1"/>
  <c r="D101" i="1"/>
  <c r="E69" i="1"/>
  <c r="E79" i="1"/>
  <c r="E81" i="1"/>
  <c r="E66" i="1"/>
  <c r="E60" i="1"/>
  <c r="E55" i="1"/>
  <c r="E73" i="1"/>
  <c r="G73" i="1" s="1"/>
  <c r="E91" i="1"/>
  <c r="G91" i="1" s="1"/>
  <c r="E72" i="1"/>
  <c r="G72" i="1" s="1"/>
  <c r="E67" i="1"/>
  <c r="E63" i="1"/>
  <c r="E51" i="1"/>
  <c r="E83" i="1"/>
  <c r="E75" i="1"/>
  <c r="E71" i="1"/>
  <c r="G71" i="1" s="1"/>
  <c r="E68" i="1"/>
  <c r="E62" i="1"/>
  <c r="E54" i="1"/>
  <c r="E45" i="1"/>
  <c r="E98" i="1"/>
  <c r="G98" i="1" s="1"/>
  <c r="E85" i="1"/>
  <c r="E77" i="1"/>
  <c r="E70" i="1"/>
  <c r="E65" i="1"/>
  <c r="E57" i="1"/>
  <c r="E48" i="1"/>
  <c r="E95" i="1"/>
  <c r="G95" i="1" s="1"/>
  <c r="E46" i="1"/>
  <c r="E97" i="1"/>
  <c r="G97" i="1" s="1"/>
  <c r="E94" i="1"/>
  <c r="G94" i="1" s="1"/>
  <c r="E90" i="1"/>
  <c r="G90" i="1" s="1"/>
  <c r="E64" i="1"/>
  <c r="E59" i="1"/>
  <c r="E56" i="1"/>
  <c r="E50" i="1"/>
  <c r="E47" i="1"/>
  <c r="E100" i="1"/>
  <c r="G100" i="1" s="1"/>
  <c r="E93" i="1"/>
  <c r="G93" i="1" s="1"/>
  <c r="E89" i="1"/>
  <c r="G89" i="1" s="1"/>
  <c r="E61" i="1"/>
  <c r="E58" i="1"/>
  <c r="E52" i="1"/>
  <c r="E49" i="1"/>
  <c r="E44" i="1"/>
  <c r="E99" i="1"/>
  <c r="G99" i="1" s="1"/>
  <c r="E96" i="1"/>
  <c r="G96" i="1" s="1"/>
  <c r="E92" i="1"/>
  <c r="G92" i="1" s="1"/>
  <c r="E88" i="1"/>
  <c r="G88" i="1" s="1"/>
  <c r="B87" i="1"/>
  <c r="C53" i="1" s="1"/>
  <c r="G43" i="1"/>
  <c r="E86" i="1"/>
  <c r="E84" i="1"/>
  <c r="E82" i="1"/>
  <c r="E80" i="1"/>
  <c r="E78" i="1"/>
  <c r="E76" i="1"/>
  <c r="E74" i="1"/>
  <c r="G70" i="1"/>
  <c r="G68" i="1"/>
  <c r="G66" i="1"/>
  <c r="G64" i="1"/>
  <c r="G62" i="1"/>
  <c r="G60" i="1"/>
  <c r="G58" i="1"/>
  <c r="G56" i="1"/>
  <c r="G54" i="1"/>
  <c r="G51" i="1"/>
  <c r="G49" i="1"/>
  <c r="G47" i="1"/>
  <c r="E32" i="1" l="1"/>
  <c r="E31" i="1"/>
  <c r="C31" i="1"/>
  <c r="C13" i="1"/>
  <c r="C12" i="1"/>
  <c r="C14" i="1"/>
  <c r="C35" i="1"/>
  <c r="C29" i="1"/>
  <c r="C9" i="1"/>
  <c r="C27" i="1"/>
  <c r="C37" i="1"/>
  <c r="C28" i="1"/>
  <c r="C30" i="1"/>
  <c r="C11" i="1"/>
  <c r="I42" i="1"/>
  <c r="C21" i="1"/>
  <c r="C20" i="1"/>
  <c r="C15" i="1"/>
  <c r="C34" i="1"/>
  <c r="G42" i="1"/>
  <c r="E39" i="1"/>
  <c r="E35" i="1"/>
  <c r="E27" i="1"/>
  <c r="E23" i="1"/>
  <c r="E15" i="1"/>
  <c r="E30" i="1"/>
  <c r="E22" i="1"/>
  <c r="E41" i="1"/>
  <c r="E17" i="1"/>
  <c r="E9" i="1"/>
  <c r="E40" i="1"/>
  <c r="E24" i="1"/>
  <c r="E16" i="1"/>
  <c r="E38" i="1"/>
  <c r="E34" i="1"/>
  <c r="E26" i="1"/>
  <c r="E18" i="1"/>
  <c r="E10" i="1"/>
  <c r="E37" i="1"/>
  <c r="E29" i="1"/>
  <c r="E21" i="1"/>
  <c r="E13" i="1"/>
  <c r="E36" i="1"/>
  <c r="E28" i="1"/>
  <c r="E20" i="1"/>
  <c r="E25" i="1"/>
  <c r="E19" i="1"/>
  <c r="E14" i="1"/>
  <c r="E12" i="1"/>
  <c r="E11" i="1"/>
  <c r="E33" i="1"/>
  <c r="E8" i="1"/>
  <c r="C33" i="1"/>
  <c r="C25" i="1"/>
  <c r="C17" i="1"/>
  <c r="C40" i="1"/>
  <c r="C32" i="1"/>
  <c r="C24" i="1"/>
  <c r="C16" i="1"/>
  <c r="H42" i="1"/>
  <c r="C39" i="1"/>
  <c r="C23" i="1"/>
  <c r="C38" i="1"/>
  <c r="C22" i="1"/>
  <c r="C8" i="1"/>
  <c r="C19" i="1"/>
  <c r="C18" i="1"/>
  <c r="C26" i="1"/>
  <c r="C10" i="1"/>
  <c r="H87" i="1"/>
  <c r="C100" i="1"/>
  <c r="C89" i="1"/>
  <c r="C56" i="1"/>
  <c r="C88" i="1"/>
  <c r="C90" i="1"/>
  <c r="C43" i="1"/>
  <c r="C57" i="1"/>
  <c r="C54" i="1"/>
  <c r="C72" i="1"/>
  <c r="C50" i="1"/>
  <c r="C63" i="1"/>
  <c r="C75" i="1"/>
  <c r="C76" i="1"/>
  <c r="C93" i="1"/>
  <c r="C60" i="1"/>
  <c r="C83" i="1"/>
  <c r="C85" i="1"/>
  <c r="C98" i="1"/>
  <c r="C49" i="1"/>
  <c r="C67" i="1"/>
  <c r="C91" i="1"/>
  <c r="C44" i="1"/>
  <c r="C46" i="1"/>
  <c r="C69" i="1"/>
  <c r="C92" i="1"/>
  <c r="C45" i="1"/>
  <c r="C59" i="1"/>
  <c r="C81" i="1"/>
  <c r="C55" i="1"/>
  <c r="C84" i="1"/>
  <c r="C68" i="1"/>
  <c r="C51" i="1"/>
  <c r="C71" i="1"/>
  <c r="C73" i="1"/>
  <c r="C96" i="1"/>
  <c r="C61" i="1"/>
  <c r="C52" i="1"/>
  <c r="C74" i="1"/>
  <c r="C97" i="1"/>
  <c r="C62" i="1"/>
  <c r="C65" i="1"/>
  <c r="C86" i="1"/>
  <c r="C77" i="1"/>
  <c r="C80" i="1"/>
  <c r="C64" i="1"/>
  <c r="C47" i="1"/>
  <c r="C95" i="1"/>
  <c r="C78" i="1"/>
  <c r="B101" i="1"/>
  <c r="C82" i="1"/>
  <c r="C58" i="1"/>
  <c r="C79" i="1"/>
  <c r="C66" i="1"/>
  <c r="C48" i="1"/>
  <c r="C70" i="1"/>
  <c r="C94" i="1"/>
  <c r="C99" i="1"/>
  <c r="E42" i="1" l="1"/>
  <c r="C42" i="1"/>
  <c r="C87" i="1"/>
</calcChain>
</file>

<file path=xl/sharedStrings.xml><?xml version="1.0" encoding="utf-8"?>
<sst xmlns="http://schemas.openxmlformats.org/spreadsheetml/2006/main" count="118" uniqueCount="116">
  <si>
    <t>тыс руб</t>
  </si>
  <si>
    <t>Наименование показателя</t>
  </si>
  <si>
    <t>Уд.вес в общем объеме</t>
  </si>
  <si>
    <t>Процент прироста (+), снижения (-) (гр.6/гр.2*100-100)</t>
  </si>
  <si>
    <t>Процент исполнения (гр.6/гр.4*100)</t>
  </si>
  <si>
    <t>1</t>
  </si>
  <si>
    <t>2</t>
  </si>
  <si>
    <t>Доходы бюджета</t>
  </si>
  <si>
    <t>НАЛОГОВЫЕ И НЕНАЛОГОВЫЕ ДОХОДЫ</t>
  </si>
  <si>
    <t>НАЛОГИ НА ПРИБЫЛЬ, ДОХОДЫ</t>
  </si>
  <si>
    <t>Налог на доходы физических лиц</t>
  </si>
  <si>
    <t>НАЛОГИ НА ТОВАРЫ (РАБОТЫ, УСЛУГИ) РЕАЛИЗУЕМЫЕ НА ТЕРРИТОРИИ РОССИЙСКОЙ ФЕДЕРАЦИИ</t>
  </si>
  <si>
    <t>Акцизы по подакцизным товарам (продукции)</t>
  </si>
  <si>
    <t>- доходы от уплаты акцизов на нефтепродукты</t>
  </si>
  <si>
    <t>НАЛОГИ НА СОВОКУПНЫЙ ДОХОД</t>
  </si>
  <si>
    <t>Налог, взимаемый в связи с применением упрощенной системы налогообложения</t>
  </si>
  <si>
    <t>НАЛОГИ НА ИМУЩЕСТВО</t>
  </si>
  <si>
    <t>ГОСУДАРСТВЕННАЯ ПОШЛИНА</t>
  </si>
  <si>
    <t>ЗАДОЛЖЕННОСТЬ И ПЕРЕРАСЧЕТЫ ПО ОТМЕНЕННЫМ НАЛОГАМ, СБОРАМ И ИНЫМ ОБЯЗАТЕЛЬНЫМ ПЛАТЕЖАМ</t>
  </si>
  <si>
    <t>ДОХОДЫ ОТ ИСПОЛЬЗОВАНИЯ ИМУЩЕСТВА, НАХОДЯЩЕГОСЯ В ГОСУДАРСТВЕННОЙ И МУНИЦИПАЛЬНОЙ СОБСТВЕННОСТИ</t>
  </si>
  <si>
    <t>ПЛАТЕЖИ ПРИ ПОЛЬЗОВАНИИ ПРИРОДНЫМИ РЕСУРСАМИ</t>
  </si>
  <si>
    <t>Плата за негативное воздействие на окружающую среду</t>
  </si>
  <si>
    <t>ДОХОДЫ ОТ ОКАЗАНИЯ ПЛАТНЫХ УСЛУГ И КОМПЕНСАЦИИ ЗАТРАТ ГОСУДАРСТВА</t>
  </si>
  <si>
    <t>ДОХОДЫ ОТ ПРОДАЖИ МАТЕРИАЛЬНЫХ И НЕМАТЕРИАЛЬНЫХ АКТИВОВ</t>
  </si>
  <si>
    <t>ШТРАФЫ, САНКЦИИ, ВОЗМЕЩЕНИЕ УЩЕРБА</t>
  </si>
  <si>
    <t>ПРОЧИЕ НЕНАЛОГОВЫЕ ДОХОДЫ</t>
  </si>
  <si>
    <t>БЕЗВОЗМЕЗДНЫЕ ПОСТУПЛЕНИЯ</t>
  </si>
  <si>
    <t>БЕЗВОЗМЕЗДНЫЕ ПОСТУПЛЕНИЯ ОТ ДРУГИХ БЮДЖЕТОВ БЮДЖЕТНОЙ СИСТЕМЫ РОССИЙСКОЙ ФЕДЕРАЦИИ</t>
  </si>
  <si>
    <t>Дотации бюджетам субъектов Российской Федерации и муниципальных образований</t>
  </si>
  <si>
    <t>- Дотации на выравнивание уровня бюджетной обеспеченности</t>
  </si>
  <si>
    <t>Иные межбюджетные трансферты</t>
  </si>
  <si>
    <t>ПРОЧИЕ БЕЗВОЗМЕЗДНЫЕ ПОСТУПЛЕНИЯ</t>
  </si>
  <si>
    <t>ДОХОДЫ БЮДЖЕТОВ БЮДЖЕТНОЙ СИСТЕМЫ РФ ОТ ВОЗВРАТА ОСТАТКОВ СУБСИДИЙ И СУБВЕНЦИЙ ПРОШЛЫХ ЛЕТ</t>
  </si>
  <si>
    <t>ВОЗВРАТ ОСТАТКОВ СУБСИДИЙ И СУБВЕНЦИЙ ПРОШЛЫХ ЛЕТ</t>
  </si>
  <si>
    <t>Д О Х О Д Ы - всего</t>
  </si>
  <si>
    <t>ОБЩЕГОСУДАРСТВЕННЫЕ ВОПРОСЫ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</si>
  <si>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</si>
  <si>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</si>
  <si>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Судебная система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</si>
  <si>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</si>
  <si>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</si>
  <si>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</si>
  <si>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НАЦИОНАЛЬНАЯ ОБОРОНА</t>
  </si>
  <si>
    <t>Мобилизационная и вневойсковая подготовка</t>
  </si>
  <si>
    <t>НАЦИОНАЛЬНАЯ БЕЗОПАСНОСТЬ И ПРАВООХРАНИТЕЛЬНАЯ ДЕЯТЕЛЬНОСТЬ</t>
  </si>
  <si>
    <t>НАЦИОНАЛЬНАЯ ЭКОНОМИКА</t>
  </si>
  <si>
    <t>Сельское хозяйство и рыболовство</t>
  </si>
  <si>
    <t>Дорожное хозяйство (дорожные фонды)</t>
  </si>
  <si>
    <t>Другие вопросы в области национальной экономики</t>
  </si>
  <si>
    <t>ЖИЛИЩНО-КОММУНАЛЬНОЕ ХОЗЯЙСТВО</t>
  </si>
  <si>
    <t>Жилищное хозяйство</t>
  </si>
  <si>
    <t>Коммунальное хозяйство</t>
  </si>
  <si>
    <t>Благоустройство</t>
  </si>
  <si>
    <t>ОБРАЗОВАНИЕ</t>
  </si>
  <si>
    <t>Дошкольное образование</t>
  </si>
  <si>
    <t>Общее образование</t>
  </si>
  <si>
    <t>Дополнительное образование детей</t>
  </si>
  <si>
    <t>Профессиональная подготовка, переподготовка и повышение квалификации</t>
  </si>
  <si>
    <t>Молодежная политика</t>
  </si>
  <si>
    <t>Другие вопросы в области образования</t>
  </si>
  <si>
    <t>КУЛЬТУРА, КИНЕМАТОГРАФИЯ</t>
  </si>
  <si>
    <t>Культура</t>
  </si>
  <si>
    <t>СОЦИАЛЬНАЯ ПОЛИТИКА</t>
  </si>
  <si>
    <t>Пенсионное обеспечение</t>
  </si>
  <si>
    <t>Социальное обеспечение населения</t>
  </si>
  <si>
    <t>Охрана семьи и детства</t>
  </si>
  <si>
    <t>Другие вопросы в области социальной политики</t>
  </si>
  <si>
    <t>ФИЗИЧЕСКАЯ КУЛЬТУРА И СПОРТ</t>
  </si>
  <si>
    <t>Массовый спорт</t>
  </si>
  <si>
    <t>Спорт высших достижений</t>
  </si>
  <si>
    <t>СРЕДСТВА МАССОВОЙ ИНФОРМАЦИИ</t>
  </si>
  <si>
    <t>Периодическая печать и издательства</t>
  </si>
  <si>
    <t>ОБСЛУЖИВАНИЕ ГОСУДАРСТВЕННОГО И МУНИЦИПАЛЬНОГО ДОЛГА</t>
  </si>
  <si>
    <t>Обслуживание государственного внутреннего и муниципального долга</t>
  </si>
  <si>
    <t>МЕЖБЮДЖЕТНЫЕ ТРАНСФЕРТЫ ОБЩЕГО ХАРАКТЕРА БЮДЖЕТАМ СУБЪЕКТОВ РОССИЙСКОЙ ФЕДЕРАЦИИ И МУНИЦИПАЛЬНЫХ ОБРАЗОВАНИЙ</t>
  </si>
  <si>
    <t>Дотации на выравнивание бюджетной обеспеченности субъектов Российской Федерации и муниципальных образований</t>
  </si>
  <si>
    <t>Прочие межбюджетные трансферты общего характера</t>
  </si>
  <si>
    <t>Р А С Х О Д Ы - всего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</si>
  <si>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</si>
  <si>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>Закупка товаров, работ и услуг для обеспечения государственных (муниципальных) нужд</t>
  </si>
  <si>
    <t>Социальное обеспечение и иные выплаты населению</t>
  </si>
  <si>
    <t>Капитальные вложения в объекты государственной (муниципальной) собственности</t>
  </si>
  <si>
    <t>Межбюджетные трансферты</t>
  </si>
  <si>
    <t>Предоставление субсидий бюджетным, автономным учреждениям и иным некоммерческим организациям</t>
  </si>
  <si>
    <t>Обслуживание государственного (муниципального) долга</t>
  </si>
  <si>
    <t>Иные бюджетные ассигнования</t>
  </si>
  <si>
    <t>Субсидии юридическим лицам (кроме некоммерческих организаций), индивидуальным предпринимателям, физическим лицам - производителям товаров, работ, услуг</t>
  </si>
  <si>
    <t>Исполнение судебных актов</t>
  </si>
  <si>
    <t>Уплата налогов, сборов и иных платежей</t>
  </si>
  <si>
    <t>Резервные средства</t>
  </si>
  <si>
    <t>Специальные расходы</t>
  </si>
  <si>
    <t>Результат исполнения бюджета (ДЕФИЦИТ/ПРОФИЦИТ)</t>
  </si>
  <si>
    <t>Источники финансирования дефицита бюджета</t>
  </si>
  <si>
    <t>Государственные (муниципальные) ценные бумаги, номинальная стоимость которых указана в валюте Российской Федерации</t>
  </si>
  <si>
    <t>Кредиты кредитных организаций в валюте Российской Федерации</t>
  </si>
  <si>
    <t>Бюджетные кредиты от других бюджетов бюджетной системы Российской Федерации</t>
  </si>
  <si>
    <t>Иные источники внутреннего финансирования дефицитов бюджетов</t>
  </si>
  <si>
    <t>Акции и иные формы участия в капитале, находящиеся в государственной и муниципальной собственности</t>
  </si>
  <si>
    <t>Бюджетные кредиты, предоставленные внутри страны в валюте Российской Федерации</t>
  </si>
  <si>
    <t>Операции по управлению остатками средств на счетах по учету средств бюджета</t>
  </si>
  <si>
    <t>Изменение остатков средств на счетах по учету средств бюджета</t>
  </si>
  <si>
    <t>ИСТОЧНИКИ ФИНАНСИРОВАНИЯ ДЕФИЦИТА БЮДЖЕТА - всего</t>
  </si>
  <si>
    <t>Защита населения и территории от чрезвычайных ситуаций природного и техногенного характера, пожарная безопасность</t>
  </si>
  <si>
    <t>Единый налог на вмененный доход для отдельных видов деятельности</t>
  </si>
  <si>
    <t>Единый сельскохозяйственный налог</t>
  </si>
  <si>
    <t>Налог, взимаемый в связи с применением патентной системы налогообложения</t>
  </si>
  <si>
    <t>Налог на имущество физических лиц</t>
  </si>
  <si>
    <t>Земельный налог</t>
  </si>
  <si>
    <t xml:space="preserve">-  Дотации бюджетам на сбалансированность </t>
  </si>
  <si>
    <t>Субсидии бюджетам муниципальных районов</t>
  </si>
  <si>
    <t>Субвенции бюджетам муниципальных районов</t>
  </si>
  <si>
    <t>Гражданская оборона</t>
  </si>
  <si>
    <t>Информация об исполнении бюджета Пряжинского национального муниципального района за январь-октябрь 2024 года</t>
  </si>
  <si>
    <t>Факт на 01.11 .2023 (отчетный) год</t>
  </si>
  <si>
    <t>Факт на 01.11.2024 (текущий) год</t>
  </si>
  <si>
    <t>План на 2024 год по состоянию на 01.11.2024 (текущий)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</si>
</sst>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&gt;=0.005]#,##0.00;[&lt;=-0.005]\-#,##0.00;#,##0.00"/>
    <numFmt numFmtId="165" formatCode="[&gt;=0.005]#,##0;[&lt;=-0.005]\-#,##0;#,##0"/>
    <numFmt numFmtId="166" formatCode="#,##0.0_ ;\-#,##0.0\ "/>
  </numFmts>
  <fonts count="7" x14ac:knownFonts="1">
    <font>
      <sz val="11"/>
      <color indexed="8"/>
      <name val="Calibri"/>
      <family val="2"/>
      <scheme val="minor"/>
    </font>
    <font>
      <sz val="10"/>
      <color rgb="FF000000"/>
      <name val="Arial"/>
    </font>
    <font>
      <b/>
      <sz val="11"/>
      <color rgb="FF000000"/>
      <name val="Arial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1"/>
      <color indexed="8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right" wrapText="1"/>
    </xf>
    <xf numFmtId="164" fontId="1" fillId="0" borderId="0" xfId="0" applyNumberFormat="1" applyFont="1"/>
    <xf numFmtId="165" fontId="3" fillId="0" borderId="1" xfId="0" applyNumberFormat="1" applyFont="1" applyBorder="1" applyAlignment="1">
      <alignment horizontal="right" vertical="top" wrapText="1"/>
    </xf>
    <xf numFmtId="165" fontId="3" fillId="0" borderId="1" xfId="0" applyNumberFormat="1" applyFont="1" applyBorder="1" applyAlignment="1">
      <alignment vertical="top"/>
    </xf>
    <xf numFmtId="165" fontId="4" fillId="0" borderId="1" xfId="0" applyNumberFormat="1" applyFont="1" applyBorder="1" applyAlignment="1">
      <alignment horizontal="right" vertical="top" wrapText="1"/>
    </xf>
    <xf numFmtId="165" fontId="1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165" fontId="5" fillId="0" borderId="1" xfId="0" applyNumberFormat="1" applyFont="1" applyBorder="1" applyAlignment="1">
      <alignment horizontal="right" vertical="top" wrapText="1"/>
    </xf>
    <xf numFmtId="0" fontId="6" fillId="0" borderId="0" xfId="0" applyFont="1"/>
    <xf numFmtId="166" fontId="1" fillId="0" borderId="1" xfId="0" applyNumberFormat="1" applyFont="1" applyBorder="1" applyAlignment="1">
      <alignment horizontal="right" vertical="top" wrapText="1"/>
    </xf>
    <xf numFmtId="166" fontId="5" fillId="0" borderId="1" xfId="0" applyNumberFormat="1" applyFont="1" applyBorder="1" applyAlignment="1">
      <alignment horizontal="right" vertical="top" wrapText="1"/>
    </xf>
    <xf numFmtId="166" fontId="4" fillId="0" borderId="1" xfId="0" applyNumberFormat="1" applyFont="1" applyBorder="1" applyAlignment="1">
      <alignment horizontal="right" vertical="top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left" vertical="center" wrapText="1"/>
    </xf>
    <xf numFmtId="165" fontId="3" fillId="2" borderId="1" xfId="0" applyNumberFormat="1" applyFont="1" applyFill="1" applyBorder="1" applyAlignment="1">
      <alignment vertical="top"/>
    </xf>
    <xf numFmtId="165" fontId="3" fillId="2" borderId="1" xfId="0" applyNumberFormat="1" applyFon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1" fillId="0" borderId="3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4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13"/>
  <sheetViews>
    <sheetView tabSelected="1" topLeftCell="A90" workbookViewId="0">
      <selection activeCell="D99" sqref="D99"/>
    </sheetView>
  </sheetViews>
  <sheetFormatPr defaultRowHeight="15" x14ac:dyDescent="0.25"/>
  <cols>
    <col min="1" max="1" width="28.5703125" customWidth="1"/>
    <col min="2" max="2" width="14.28515625" customWidth="1"/>
    <col min="3" max="3" width="10.28515625" customWidth="1"/>
    <col min="4" max="4" width="24" customWidth="1"/>
    <col min="5" max="5" width="10.28515625" customWidth="1"/>
    <col min="6" max="6" width="14.28515625" customWidth="1"/>
    <col min="7" max="7" width="10.28515625" customWidth="1"/>
    <col min="8" max="8" width="16.85546875" customWidth="1"/>
    <col min="9" max="9" width="14.28515625" customWidth="1"/>
  </cols>
  <sheetData>
    <row r="1" spans="1:9" x14ac:dyDescent="0.25">
      <c r="A1" s="1"/>
      <c r="B1" s="1"/>
      <c r="C1" s="1"/>
      <c r="D1" s="1"/>
      <c r="E1" s="1"/>
      <c r="F1" s="1"/>
      <c r="G1" s="1"/>
      <c r="H1" s="1"/>
      <c r="I1" s="1"/>
    </row>
    <row r="2" spans="1:9" x14ac:dyDescent="0.25">
      <c r="A2" s="22" t="s">
        <v>112</v>
      </c>
      <c r="B2" s="22"/>
      <c r="C2" s="22"/>
      <c r="D2" s="22"/>
      <c r="E2" s="22"/>
      <c r="F2" s="22"/>
      <c r="G2" s="22"/>
      <c r="H2" s="22"/>
      <c r="I2" s="22"/>
    </row>
    <row r="3" spans="1:9" x14ac:dyDescent="0.25">
      <c r="A3" s="1"/>
      <c r="B3" s="1"/>
      <c r="C3" s="1"/>
      <c r="D3" s="1"/>
      <c r="E3" s="1"/>
      <c r="F3" s="1"/>
      <c r="G3" s="1"/>
      <c r="H3" s="1"/>
      <c r="I3" s="1"/>
    </row>
    <row r="4" spans="1:9" ht="15" customHeight="1" x14ac:dyDescent="0.25">
      <c r="A4" s="1"/>
      <c r="B4" s="1"/>
      <c r="C4" s="1"/>
      <c r="D4" s="1"/>
      <c r="E4" s="1"/>
      <c r="F4" s="1"/>
      <c r="G4" s="1"/>
      <c r="H4" s="1"/>
      <c r="I4" s="5" t="s">
        <v>0</v>
      </c>
    </row>
    <row r="5" spans="1:9" ht="49.5" customHeight="1" x14ac:dyDescent="0.25">
      <c r="A5" s="2" t="s">
        <v>1</v>
      </c>
      <c r="B5" s="2" t="s">
        <v>113</v>
      </c>
      <c r="C5" s="11" t="s">
        <v>2</v>
      </c>
      <c r="D5" s="2" t="s">
        <v>115</v>
      </c>
      <c r="E5" s="2" t="s">
        <v>2</v>
      </c>
      <c r="F5" s="2" t="s">
        <v>114</v>
      </c>
      <c r="G5" s="2" t="s">
        <v>2</v>
      </c>
      <c r="H5" s="4" t="s">
        <v>3</v>
      </c>
      <c r="I5" s="4" t="s">
        <v>4</v>
      </c>
    </row>
    <row r="6" spans="1:9" ht="15" customHeight="1" x14ac:dyDescent="0.25">
      <c r="A6" s="2" t="s">
        <v>5</v>
      </c>
      <c r="B6" s="2" t="s">
        <v>6</v>
      </c>
      <c r="C6" s="2">
        <v>3</v>
      </c>
      <c r="D6" s="2">
        <v>4</v>
      </c>
      <c r="E6" s="2">
        <v>5</v>
      </c>
      <c r="F6" s="2">
        <v>6</v>
      </c>
      <c r="G6" s="2">
        <v>7</v>
      </c>
      <c r="H6" s="2">
        <v>8</v>
      </c>
      <c r="I6" s="2">
        <v>9</v>
      </c>
    </row>
    <row r="7" spans="1:9" ht="15" customHeight="1" x14ac:dyDescent="0.25">
      <c r="A7" s="23" t="s">
        <v>7</v>
      </c>
      <c r="B7" s="24"/>
      <c r="C7" s="24"/>
      <c r="D7" s="24"/>
      <c r="E7" s="24"/>
      <c r="F7" s="24"/>
      <c r="G7" s="24"/>
      <c r="H7" s="24"/>
      <c r="I7" s="25"/>
    </row>
    <row r="8" spans="1:9" ht="26.25" customHeight="1" x14ac:dyDescent="0.25">
      <c r="A8" s="3" t="s">
        <v>8</v>
      </c>
      <c r="B8" s="15">
        <f t="shared" ref="B8" si="0">B9+B11+B14+B19+B22+B23+B24+B25+B27+B28+B29+B30</f>
        <v>129025</v>
      </c>
      <c r="C8" s="15">
        <f>B8/B42*100</f>
        <v>26.000838314182424</v>
      </c>
      <c r="D8" s="15">
        <f>D9+D11+D14+D19+D22+D23+D24+D25+D27+D28+D29+D30</f>
        <v>171127</v>
      </c>
      <c r="E8" s="15">
        <f>D8/D42*100</f>
        <v>30.594505300005899</v>
      </c>
      <c r="F8" s="15">
        <f t="shared" ref="F8" si="1">F9+F11+F14+F19+F22+F23+F24+F25+F27+F28+F29+F30</f>
        <v>155468</v>
      </c>
      <c r="G8" s="10">
        <f>F8/F42*100</f>
        <v>31.801241219618959</v>
      </c>
      <c r="H8" s="10">
        <f>F8/B8*100-100</f>
        <v>20.494477814377049</v>
      </c>
      <c r="I8" s="10">
        <f>F8/D8*100</f>
        <v>90.849486054217039</v>
      </c>
    </row>
    <row r="9" spans="1:9" ht="26.25" customHeight="1" x14ac:dyDescent="0.25">
      <c r="A9" s="3" t="s">
        <v>9</v>
      </c>
      <c r="B9" s="15">
        <f>B10</f>
        <v>96844</v>
      </c>
      <c r="C9" s="15">
        <f>B9/B42*100</f>
        <v>19.515792952518368</v>
      </c>
      <c r="D9" s="15">
        <f>D10</f>
        <v>130865</v>
      </c>
      <c r="E9" s="15">
        <f>D9/D42*100</f>
        <v>23.396366067805033</v>
      </c>
      <c r="F9" s="15">
        <f>F10</f>
        <v>114026</v>
      </c>
      <c r="G9" s="10">
        <f>F9/F42*100</f>
        <v>23.324210328223632</v>
      </c>
      <c r="H9" s="10">
        <f t="shared" ref="H9:H42" si="2">F9/B9*100-100</f>
        <v>17.741935483870975</v>
      </c>
      <c r="I9" s="10">
        <f t="shared" ref="I9:I42" si="3">F9/D9*100</f>
        <v>87.132541168379632</v>
      </c>
    </row>
    <row r="10" spans="1:9" ht="26.25" customHeight="1" x14ac:dyDescent="0.25">
      <c r="A10" s="3" t="s">
        <v>10</v>
      </c>
      <c r="B10" s="15">
        <v>96844</v>
      </c>
      <c r="C10" s="15">
        <f>B10/B42*100</f>
        <v>19.515792952518368</v>
      </c>
      <c r="D10" s="15">
        <v>130865</v>
      </c>
      <c r="E10" s="15">
        <f>D10/D42*100</f>
        <v>23.396366067805033</v>
      </c>
      <c r="F10" s="15">
        <v>114026</v>
      </c>
      <c r="G10" s="10">
        <f>F10/F42*100</f>
        <v>23.324210328223632</v>
      </c>
      <c r="H10" s="10">
        <f t="shared" si="2"/>
        <v>17.741935483870975</v>
      </c>
      <c r="I10" s="10">
        <f t="shared" si="3"/>
        <v>87.132541168379632</v>
      </c>
    </row>
    <row r="11" spans="1:9" ht="64.5" customHeight="1" x14ac:dyDescent="0.25">
      <c r="A11" s="3" t="s">
        <v>11</v>
      </c>
      <c r="B11" s="15">
        <f>B12</f>
        <v>2581</v>
      </c>
      <c r="C11" s="15">
        <f>B11/B42*100</f>
        <v>0.52011752519980492</v>
      </c>
      <c r="D11" s="15">
        <f>D12</f>
        <v>3265</v>
      </c>
      <c r="E11" s="15">
        <f>D11/D42*100</f>
        <v>0.58372471792598057</v>
      </c>
      <c r="F11" s="15">
        <f>F12</f>
        <v>2923</v>
      </c>
      <c r="G11" s="10">
        <f>F11/F42*100</f>
        <v>0.59790457254834573</v>
      </c>
      <c r="H11" s="10">
        <f t="shared" si="2"/>
        <v>13.250678031770619</v>
      </c>
      <c r="I11" s="10">
        <f t="shared" si="3"/>
        <v>89.525267993874422</v>
      </c>
    </row>
    <row r="12" spans="1:9" ht="26.25" customHeight="1" x14ac:dyDescent="0.25">
      <c r="A12" s="3" t="s">
        <v>12</v>
      </c>
      <c r="B12" s="15">
        <f>B13</f>
        <v>2581</v>
      </c>
      <c r="C12" s="15">
        <f>B12/B42*100</f>
        <v>0.52011752519980492</v>
      </c>
      <c r="D12" s="15">
        <f>D13</f>
        <v>3265</v>
      </c>
      <c r="E12" s="15">
        <f>D12/D42*100</f>
        <v>0.58372471792598057</v>
      </c>
      <c r="F12" s="15">
        <f>F13</f>
        <v>2923</v>
      </c>
      <c r="G12" s="10">
        <f>F12/F42*100</f>
        <v>0.59790457254834573</v>
      </c>
      <c r="H12" s="10">
        <f t="shared" si="2"/>
        <v>13.250678031770619</v>
      </c>
      <c r="I12" s="10">
        <f t="shared" si="3"/>
        <v>89.525267993874422</v>
      </c>
    </row>
    <row r="13" spans="1:9" ht="26.25" customHeight="1" x14ac:dyDescent="0.25">
      <c r="A13" s="3" t="s">
        <v>13</v>
      </c>
      <c r="B13" s="15">
        <v>2581</v>
      </c>
      <c r="C13" s="15">
        <f>B13/B42*100</f>
        <v>0.52011752519980492</v>
      </c>
      <c r="D13" s="15">
        <v>3265</v>
      </c>
      <c r="E13" s="15">
        <f>D13/D42*100</f>
        <v>0.58372471792598057</v>
      </c>
      <c r="F13" s="15">
        <v>2923</v>
      </c>
      <c r="G13" s="10">
        <f>F13/F42*100</f>
        <v>0.59790457254834573</v>
      </c>
      <c r="H13" s="10">
        <f t="shared" si="2"/>
        <v>13.250678031770619</v>
      </c>
      <c r="I13" s="10">
        <f t="shared" si="3"/>
        <v>89.525267993874422</v>
      </c>
    </row>
    <row r="14" spans="1:9" ht="26.25" customHeight="1" x14ac:dyDescent="0.25">
      <c r="A14" s="3" t="s">
        <v>14</v>
      </c>
      <c r="B14" s="15">
        <f>B15+B16+B17+B18</f>
        <v>1229</v>
      </c>
      <c r="C14" s="15">
        <f>B14/B42*100</f>
        <v>0.24766541591265409</v>
      </c>
      <c r="D14" s="15">
        <f>D15+D16+D17+D18</f>
        <v>3032</v>
      </c>
      <c r="E14" s="15">
        <f>D14/D42*100</f>
        <v>0.54206840574320758</v>
      </c>
      <c r="F14" s="15">
        <f>F15+F16+F17+F18</f>
        <v>3834</v>
      </c>
      <c r="G14" s="10">
        <f>F14/F42*100</f>
        <v>0.78425115673977341</v>
      </c>
      <c r="H14" s="10">
        <f t="shared" si="2"/>
        <v>211.96094385679419</v>
      </c>
      <c r="I14" s="10">
        <f t="shared" si="3"/>
        <v>126.45118733509236</v>
      </c>
    </row>
    <row r="15" spans="1:9" ht="39" customHeight="1" x14ac:dyDescent="0.25">
      <c r="A15" s="3" t="s">
        <v>15</v>
      </c>
      <c r="B15" s="15">
        <v>1281</v>
      </c>
      <c r="C15" s="15">
        <f>B15/B42*100</f>
        <v>0.25814434319292917</v>
      </c>
      <c r="D15" s="15">
        <v>1455</v>
      </c>
      <c r="E15" s="15">
        <f>D15/D42*100</f>
        <v>0.26012847307268044</v>
      </c>
      <c r="F15" s="15">
        <v>2427</v>
      </c>
      <c r="G15" s="10">
        <f>F15/F42*100</f>
        <v>0.49644693724763433</v>
      </c>
      <c r="H15" s="10">
        <f t="shared" si="2"/>
        <v>89.461358313817328</v>
      </c>
      <c r="I15" s="10">
        <f t="shared" si="3"/>
        <v>166.80412371134022</v>
      </c>
    </row>
    <row r="16" spans="1:9" ht="39" customHeight="1" x14ac:dyDescent="0.25">
      <c r="A16" s="3" t="s">
        <v>103</v>
      </c>
      <c r="B16" s="15">
        <v>-57</v>
      </c>
      <c r="C16" s="15">
        <f>B16/B42*100</f>
        <v>-1.1486516441839938E-2</v>
      </c>
      <c r="D16" s="15">
        <v>7</v>
      </c>
      <c r="E16" s="15">
        <f>D16/D42*100</f>
        <v>1.251477190040387E-3</v>
      </c>
      <c r="F16" s="15">
        <v>15</v>
      </c>
      <c r="G16" s="10">
        <f>F16/F42*100</f>
        <v>3.0682752611102247E-3</v>
      </c>
      <c r="H16" s="10">
        <f t="shared" si="2"/>
        <v>-126.31578947368421</v>
      </c>
      <c r="I16" s="10"/>
    </row>
    <row r="17" spans="1:9" ht="39" customHeight="1" x14ac:dyDescent="0.25">
      <c r="A17" s="3" t="s">
        <v>104</v>
      </c>
      <c r="B17" s="15">
        <v>-782</v>
      </c>
      <c r="C17" s="15">
        <f>B17/B42*100</f>
        <v>-0.15758694486875144</v>
      </c>
      <c r="D17" s="15">
        <v>350</v>
      </c>
      <c r="E17" s="15">
        <f>D17/D42*100</f>
        <v>6.2573859502019352E-2</v>
      </c>
      <c r="F17" s="15">
        <v>453</v>
      </c>
      <c r="G17" s="10">
        <f>F17/F42*100</f>
        <v>9.2661912885528788E-2</v>
      </c>
      <c r="H17" s="10"/>
      <c r="I17" s="10">
        <f t="shared" si="3"/>
        <v>129.42857142857142</v>
      </c>
    </row>
    <row r="18" spans="1:9" ht="38.25" customHeight="1" x14ac:dyDescent="0.25">
      <c r="A18" s="3" t="s">
        <v>105</v>
      </c>
      <c r="B18" s="15">
        <v>787</v>
      </c>
      <c r="C18" s="15">
        <f>B18/B42*100</f>
        <v>0.15859453403031634</v>
      </c>
      <c r="D18" s="15">
        <v>1220</v>
      </c>
      <c r="E18" s="15">
        <f>D18/D42*100</f>
        <v>0.21811459597846744</v>
      </c>
      <c r="F18" s="15">
        <v>939</v>
      </c>
      <c r="G18" s="10">
        <f>F18/F42*100</f>
        <v>0.19207403134550008</v>
      </c>
      <c r="H18" s="10">
        <f t="shared" si="2"/>
        <v>19.313850063532414</v>
      </c>
      <c r="I18" s="10">
        <f t="shared" si="3"/>
        <v>76.967213114754102</v>
      </c>
    </row>
    <row r="19" spans="1:9" ht="15" customHeight="1" x14ac:dyDescent="0.25">
      <c r="A19" s="3" t="s">
        <v>16</v>
      </c>
      <c r="B19" s="15">
        <f>B20+B21</f>
        <v>0</v>
      </c>
      <c r="C19" s="15">
        <f>B19/B42*100</f>
        <v>0</v>
      </c>
      <c r="D19" s="15">
        <f>D20+D21</f>
        <v>0</v>
      </c>
      <c r="E19" s="15">
        <f>D19/D42*100</f>
        <v>0</v>
      </c>
      <c r="F19" s="15">
        <f>F20+F21</f>
        <v>0</v>
      </c>
      <c r="G19" s="10">
        <f>F19/F42*100</f>
        <v>0</v>
      </c>
      <c r="H19" s="10"/>
      <c r="I19" s="10"/>
    </row>
    <row r="20" spans="1:9" ht="26.25" customHeight="1" x14ac:dyDescent="0.25">
      <c r="A20" s="3" t="s">
        <v>106</v>
      </c>
      <c r="B20" s="15">
        <v>0</v>
      </c>
      <c r="C20" s="15">
        <f>B20/B42*100</f>
        <v>0</v>
      </c>
      <c r="D20" s="15">
        <v>0</v>
      </c>
      <c r="E20" s="15">
        <f>D20/D42*100</f>
        <v>0</v>
      </c>
      <c r="F20" s="15">
        <v>0</v>
      </c>
      <c r="G20" s="10">
        <f>F20/F42*100</f>
        <v>0</v>
      </c>
      <c r="H20" s="10"/>
      <c r="I20" s="10"/>
    </row>
    <row r="21" spans="1:9" ht="15" customHeight="1" x14ac:dyDescent="0.25">
      <c r="A21" s="3" t="s">
        <v>107</v>
      </c>
      <c r="B21" s="15">
        <v>0</v>
      </c>
      <c r="C21" s="15">
        <f>B21/B42*100</f>
        <v>0</v>
      </c>
      <c r="D21" s="15">
        <v>0</v>
      </c>
      <c r="E21" s="15">
        <f>D21/D42*100</f>
        <v>0</v>
      </c>
      <c r="F21" s="15">
        <v>0</v>
      </c>
      <c r="G21" s="10">
        <f>F21/F42*100</f>
        <v>0</v>
      </c>
      <c r="H21" s="10"/>
      <c r="I21" s="10"/>
    </row>
    <row r="22" spans="1:9" ht="26.25" customHeight="1" x14ac:dyDescent="0.25">
      <c r="A22" s="3" t="s">
        <v>17</v>
      </c>
      <c r="B22" s="15">
        <v>2011</v>
      </c>
      <c r="C22" s="15">
        <f>B22/B42*100</f>
        <v>0.40525236078140559</v>
      </c>
      <c r="D22" s="15">
        <v>2270</v>
      </c>
      <c r="E22" s="15">
        <f>D22/D42*100</f>
        <v>0.40583617448452547</v>
      </c>
      <c r="F22" s="15">
        <v>3136</v>
      </c>
      <c r="G22" s="10">
        <f>F22/F42*100</f>
        <v>0.64147408125611094</v>
      </c>
      <c r="H22" s="10">
        <f t="shared" si="2"/>
        <v>55.942317255096981</v>
      </c>
      <c r="I22" s="10">
        <f t="shared" si="3"/>
        <v>138.14977973568281</v>
      </c>
    </row>
    <row r="23" spans="1:9" ht="64.5" customHeight="1" x14ac:dyDescent="0.25">
      <c r="A23" s="3" t="s">
        <v>18</v>
      </c>
      <c r="B23" s="15">
        <v>0</v>
      </c>
      <c r="C23" s="15">
        <f>B23/B42*100</f>
        <v>0</v>
      </c>
      <c r="D23" s="15">
        <v>0</v>
      </c>
      <c r="E23" s="15">
        <f>D23/D42*100</f>
        <v>0</v>
      </c>
      <c r="F23" s="15">
        <v>0</v>
      </c>
      <c r="G23" s="10">
        <f>F23/F42*100</f>
        <v>0</v>
      </c>
      <c r="H23" s="10"/>
      <c r="I23" s="10"/>
    </row>
    <row r="24" spans="1:9" ht="76.5" customHeight="1" x14ac:dyDescent="0.25">
      <c r="A24" s="3" t="s">
        <v>19</v>
      </c>
      <c r="B24" s="15">
        <v>8852</v>
      </c>
      <c r="C24" s="15">
        <f>B24/B42*100</f>
        <v>1.7838358516345112</v>
      </c>
      <c r="D24" s="15">
        <v>8537</v>
      </c>
      <c r="E24" s="15">
        <f>D24/D42*100</f>
        <v>1.5262658244821119</v>
      </c>
      <c r="F24" s="15">
        <v>12198</v>
      </c>
      <c r="G24" s="10">
        <f>F24/F42*100</f>
        <v>2.4951214423348347</v>
      </c>
      <c r="H24" s="10">
        <f t="shared" si="2"/>
        <v>37.7993673746046</v>
      </c>
      <c r="I24" s="10">
        <f t="shared" si="3"/>
        <v>142.88391706688532</v>
      </c>
    </row>
    <row r="25" spans="1:9" ht="50.25" customHeight="1" x14ac:dyDescent="0.25">
      <c r="A25" s="3" t="s">
        <v>20</v>
      </c>
      <c r="B25" s="15">
        <f>B26</f>
        <v>134</v>
      </c>
      <c r="C25" s="15">
        <f>B25/B42*100</f>
        <v>2.7003389529939505E-2</v>
      </c>
      <c r="D25" s="15">
        <f>D26</f>
        <v>231</v>
      </c>
      <c r="E25" s="15">
        <f>D25/D42*100</f>
        <v>4.1298747271332772E-2</v>
      </c>
      <c r="F25" s="15">
        <f>F26</f>
        <v>353</v>
      </c>
      <c r="G25" s="10">
        <f>F25/F42*100</f>
        <v>7.2206744478127291E-2</v>
      </c>
      <c r="H25" s="10"/>
      <c r="I25" s="10">
        <f t="shared" si="3"/>
        <v>152.81385281385283</v>
      </c>
    </row>
    <row r="26" spans="1:9" ht="39" customHeight="1" x14ac:dyDescent="0.25">
      <c r="A26" s="3" t="s">
        <v>21</v>
      </c>
      <c r="B26" s="15">
        <v>134</v>
      </c>
      <c r="C26" s="15">
        <f>B26/B42*100</f>
        <v>2.7003389529939505E-2</v>
      </c>
      <c r="D26" s="15">
        <v>231</v>
      </c>
      <c r="E26" s="15">
        <f>D26/D42*100</f>
        <v>4.1298747271332772E-2</v>
      </c>
      <c r="F26" s="15">
        <v>353</v>
      </c>
      <c r="G26" s="10">
        <f>F26/F42*100</f>
        <v>7.2206744478127291E-2</v>
      </c>
      <c r="H26" s="10"/>
      <c r="I26" s="10">
        <f t="shared" si="3"/>
        <v>152.81385281385283</v>
      </c>
    </row>
    <row r="27" spans="1:9" ht="51.75" customHeight="1" x14ac:dyDescent="0.25">
      <c r="A27" s="3" t="s">
        <v>22</v>
      </c>
      <c r="B27" s="15">
        <v>9904</v>
      </c>
      <c r="C27" s="15">
        <f>B27/B42*100</f>
        <v>1.9958326112277676</v>
      </c>
      <c r="D27" s="15">
        <v>12926</v>
      </c>
      <c r="E27" s="15">
        <f>D27/D42*100</f>
        <v>2.3109420226374344</v>
      </c>
      <c r="F27" s="15">
        <v>10423</v>
      </c>
      <c r="G27" s="10">
        <f>F27/F42*100</f>
        <v>2.1320422031034583</v>
      </c>
      <c r="H27" s="10">
        <f t="shared" si="2"/>
        <v>5.2403069466882073</v>
      </c>
      <c r="I27" s="10">
        <f t="shared" si="3"/>
        <v>80.635927587807515</v>
      </c>
    </row>
    <row r="28" spans="1:9" ht="39" customHeight="1" x14ac:dyDescent="0.25">
      <c r="A28" s="3" t="s">
        <v>23</v>
      </c>
      <c r="B28" s="15">
        <v>6692</v>
      </c>
      <c r="C28" s="15">
        <f>B28/B42*100</f>
        <v>1.3485573338384713</v>
      </c>
      <c r="D28" s="15">
        <v>8870</v>
      </c>
      <c r="E28" s="15">
        <f>D28/D42*100</f>
        <v>1.5858003822368905</v>
      </c>
      <c r="F28" s="15">
        <v>7637</v>
      </c>
      <c r="G28" s="10">
        <f>F28/F42*100</f>
        <v>1.5621612112732524</v>
      </c>
      <c r="H28" s="10">
        <f t="shared" si="2"/>
        <v>14.121338912133893</v>
      </c>
      <c r="I28" s="10">
        <f t="shared" si="3"/>
        <v>86.09921082299887</v>
      </c>
    </row>
    <row r="29" spans="1:9" ht="26.25" customHeight="1" x14ac:dyDescent="0.25">
      <c r="A29" s="3" t="s">
        <v>24</v>
      </c>
      <c r="B29" s="15">
        <v>668</v>
      </c>
      <c r="C29" s="15">
        <f>B29/B42*100</f>
        <v>0.13461391198507155</v>
      </c>
      <c r="D29" s="15">
        <v>1011</v>
      </c>
      <c r="E29" s="15">
        <f>D29/D42*100</f>
        <v>0.18074906273297589</v>
      </c>
      <c r="F29" s="15">
        <v>820</v>
      </c>
      <c r="G29" s="10">
        <f>F29/F42*100</f>
        <v>0.16773238094069229</v>
      </c>
      <c r="H29" s="10">
        <f t="shared" si="2"/>
        <v>22.754491017964071</v>
      </c>
      <c r="I29" s="10">
        <f t="shared" si="3"/>
        <v>81.107814045499509</v>
      </c>
    </row>
    <row r="30" spans="1:9" ht="26.25" customHeight="1" x14ac:dyDescent="0.25">
      <c r="A30" s="3" t="s">
        <v>25</v>
      </c>
      <c r="B30" s="15">
        <v>110</v>
      </c>
      <c r="C30" s="15">
        <f>B30/B42*100</f>
        <v>2.2166961554427954E-2</v>
      </c>
      <c r="D30" s="15">
        <v>120</v>
      </c>
      <c r="E30" s="15">
        <f>D30/D42*100</f>
        <v>2.1453894686406634E-2</v>
      </c>
      <c r="F30" s="15">
        <v>118</v>
      </c>
      <c r="G30" s="10">
        <f>F30/F42*100</f>
        <v>2.413709872073377E-2</v>
      </c>
      <c r="H30" s="10">
        <f t="shared" si="2"/>
        <v>7.2727272727272805</v>
      </c>
      <c r="I30" s="10">
        <f t="shared" si="3"/>
        <v>98.333333333333329</v>
      </c>
    </row>
    <row r="31" spans="1:9" ht="26.25" customHeight="1" x14ac:dyDescent="0.25">
      <c r="A31" s="3" t="s">
        <v>26</v>
      </c>
      <c r="B31" s="15">
        <f t="shared" ref="B31" si="4">B32+B39+B40+B41</f>
        <v>367209</v>
      </c>
      <c r="C31" s="15">
        <f>B31/B42*100</f>
        <v>73.999161685817583</v>
      </c>
      <c r="D31" s="15">
        <f t="shared" ref="D31:F31" si="5">D32+D39+D40+D41</f>
        <v>388212</v>
      </c>
      <c r="E31" s="15">
        <f>D31/D42*100</f>
        <v>69.405494699994094</v>
      </c>
      <c r="F31" s="15">
        <f t="shared" si="5"/>
        <v>333406</v>
      </c>
      <c r="G31" s="10">
        <f>F31/F42*100</f>
        <v>68.198758780381041</v>
      </c>
      <c r="H31" s="10">
        <f t="shared" si="2"/>
        <v>-9.205384399619831</v>
      </c>
      <c r="I31" s="10">
        <f t="shared" si="3"/>
        <v>85.882455977661692</v>
      </c>
    </row>
    <row r="32" spans="1:9" ht="64.5" customHeight="1" x14ac:dyDescent="0.25">
      <c r="A32" s="3" t="s">
        <v>27</v>
      </c>
      <c r="B32" s="15">
        <f t="shared" ref="B32" si="6">B33+B36+B37+B38</f>
        <v>367286</v>
      </c>
      <c r="C32" s="15">
        <f>B32/B42*100</f>
        <v>74.014678558905672</v>
      </c>
      <c r="D32" s="15">
        <f t="shared" ref="D32:F32" si="7">D33+D36+D37+D38</f>
        <v>388952</v>
      </c>
      <c r="E32" s="15">
        <f>D32/D42*100</f>
        <v>69.537793717226933</v>
      </c>
      <c r="F32" s="15">
        <f t="shared" si="7"/>
        <v>334179</v>
      </c>
      <c r="G32" s="10">
        <f>F32/F42*100</f>
        <v>68.356877232170248</v>
      </c>
      <c r="H32" s="10">
        <f t="shared" si="2"/>
        <v>-9.0139564263271694</v>
      </c>
      <c r="I32" s="10">
        <f t="shared" si="3"/>
        <v>85.917799625660749</v>
      </c>
    </row>
    <row r="33" spans="1:9" ht="39" customHeight="1" x14ac:dyDescent="0.25">
      <c r="A33" s="3" t="s">
        <v>28</v>
      </c>
      <c r="B33" s="15">
        <f>B34+B35</f>
        <v>59678</v>
      </c>
      <c r="C33" s="15">
        <f>B33/B42*100</f>
        <v>12.026181196774102</v>
      </c>
      <c r="D33" s="15">
        <f>D34+D35</f>
        <v>65768</v>
      </c>
      <c r="E33" s="15">
        <f>D33/D42*100</f>
        <v>11.758164547796596</v>
      </c>
      <c r="F33" s="15">
        <f>F34+F35</f>
        <v>54807</v>
      </c>
      <c r="G33" s="10">
        <f>F33/F42*100</f>
        <v>11.210864149044539</v>
      </c>
      <c r="H33" s="10">
        <f t="shared" si="2"/>
        <v>-8.162136800831135</v>
      </c>
      <c r="I33" s="10">
        <f t="shared" si="3"/>
        <v>83.33384016542999</v>
      </c>
    </row>
    <row r="34" spans="1:9" ht="39" customHeight="1" x14ac:dyDescent="0.25">
      <c r="A34" s="3" t="s">
        <v>29</v>
      </c>
      <c r="B34" s="15">
        <v>58451</v>
      </c>
      <c r="C34" s="15">
        <f>B34/B42*100</f>
        <v>11.778918816526074</v>
      </c>
      <c r="D34" s="15">
        <v>65768</v>
      </c>
      <c r="E34" s="15">
        <f>D34/D42*100</f>
        <v>11.758164547796596</v>
      </c>
      <c r="F34" s="15">
        <v>54807</v>
      </c>
      <c r="G34" s="10">
        <f>F34/F42*100</f>
        <v>11.210864149044539</v>
      </c>
      <c r="H34" s="10">
        <f t="shared" si="2"/>
        <v>-6.2342817060443707</v>
      </c>
      <c r="I34" s="10">
        <f t="shared" si="3"/>
        <v>83.33384016542999</v>
      </c>
    </row>
    <row r="35" spans="1:9" ht="38.25" customHeight="1" x14ac:dyDescent="0.25">
      <c r="A35" s="19" t="s">
        <v>108</v>
      </c>
      <c r="B35" s="15">
        <v>1227</v>
      </c>
      <c r="C35" s="15">
        <f>B35/B42*100</f>
        <v>0.24726238024802816</v>
      </c>
      <c r="D35" s="15">
        <v>0</v>
      </c>
      <c r="E35" s="15">
        <f>D35/D42*100</f>
        <v>0</v>
      </c>
      <c r="F35" s="15">
        <v>0</v>
      </c>
      <c r="G35" s="10">
        <f>F35/F42*100</f>
        <v>0</v>
      </c>
      <c r="H35" s="10"/>
      <c r="I35" s="10"/>
    </row>
    <row r="36" spans="1:9" ht="39" customHeight="1" x14ac:dyDescent="0.25">
      <c r="A36" s="18" t="s">
        <v>109</v>
      </c>
      <c r="B36" s="15">
        <v>95816</v>
      </c>
      <c r="C36" s="15">
        <f>B36/B42*100</f>
        <v>19.308632620900624</v>
      </c>
      <c r="D36" s="15">
        <v>42287</v>
      </c>
      <c r="E36" s="15">
        <f>D36/D42*100</f>
        <v>7.5601737050339777</v>
      </c>
      <c r="F36" s="15">
        <v>39527</v>
      </c>
      <c r="G36" s="10">
        <f>F36/F42*100</f>
        <v>8.0853144163935902</v>
      </c>
      <c r="H36" s="10"/>
      <c r="I36" s="10">
        <f t="shared" si="3"/>
        <v>93.473171423841833</v>
      </c>
    </row>
    <row r="37" spans="1:9" ht="39" customHeight="1" x14ac:dyDescent="0.25">
      <c r="A37" s="18" t="s">
        <v>110</v>
      </c>
      <c r="B37" s="15">
        <v>196355</v>
      </c>
      <c r="C37" s="15">
        <f>B37/B42*100</f>
        <v>39.569033963815457</v>
      </c>
      <c r="D37" s="15">
        <v>268955</v>
      </c>
      <c r="E37" s="15">
        <f>D37/D42*100</f>
        <v>48.084435378187464</v>
      </c>
      <c r="F37" s="15">
        <v>224908</v>
      </c>
      <c r="G37" s="10">
        <f>F37/F42*100</f>
        <v>46.005310161718562</v>
      </c>
      <c r="H37" s="10">
        <f t="shared" si="2"/>
        <v>14.541519187186466</v>
      </c>
      <c r="I37" s="10">
        <f t="shared" si="3"/>
        <v>83.622910895874767</v>
      </c>
    </row>
    <row r="38" spans="1:9" ht="26.25" customHeight="1" x14ac:dyDescent="0.25">
      <c r="A38" s="3" t="s">
        <v>30</v>
      </c>
      <c r="B38" s="15">
        <v>15437</v>
      </c>
      <c r="C38" s="15">
        <f>B38/B42*100</f>
        <v>3.1108307774154937</v>
      </c>
      <c r="D38" s="15">
        <v>11942</v>
      </c>
      <c r="E38" s="15">
        <f>D38/D42*100</f>
        <v>2.1350200862088999</v>
      </c>
      <c r="F38" s="15">
        <v>14937</v>
      </c>
      <c r="G38" s="10">
        <f>F38/F42*100</f>
        <v>3.0553885050135619</v>
      </c>
      <c r="H38" s="10"/>
      <c r="I38" s="10"/>
    </row>
    <row r="39" spans="1:9" ht="26.25" customHeight="1" x14ac:dyDescent="0.25">
      <c r="A39" s="3" t="s">
        <v>31</v>
      </c>
      <c r="B39" s="15">
        <v>57</v>
      </c>
      <c r="C39" s="15">
        <f>B39/B42*100</f>
        <v>1.1486516441839938E-2</v>
      </c>
      <c r="D39" s="15">
        <v>0</v>
      </c>
      <c r="E39" s="15">
        <f>D39/D42*100</f>
        <v>0</v>
      </c>
      <c r="F39" s="15">
        <v>0</v>
      </c>
      <c r="G39" s="10">
        <f>F39/F42*100</f>
        <v>0</v>
      </c>
      <c r="H39" s="10"/>
      <c r="I39" s="10"/>
    </row>
    <row r="40" spans="1:9" ht="64.5" customHeight="1" x14ac:dyDescent="0.25">
      <c r="A40" s="3" t="s">
        <v>32</v>
      </c>
      <c r="B40" s="15">
        <v>3</v>
      </c>
      <c r="C40" s="15">
        <f>B40/B42*100</f>
        <v>6.0455349693894417E-4</v>
      </c>
      <c r="D40" s="15">
        <v>396</v>
      </c>
      <c r="E40" s="15">
        <f>D40/D42*100</f>
        <v>7.0797852465141892E-2</v>
      </c>
      <c r="F40" s="15">
        <v>396</v>
      </c>
      <c r="G40" s="10">
        <f>F40/F42*100</f>
        <v>8.1002466893309935E-2</v>
      </c>
      <c r="H40" s="10"/>
      <c r="I40" s="10"/>
    </row>
    <row r="41" spans="1:9" ht="39" customHeight="1" x14ac:dyDescent="0.25">
      <c r="A41" s="3" t="s">
        <v>33</v>
      </c>
      <c r="B41" s="15">
        <v>-137</v>
      </c>
      <c r="C41" s="15">
        <f>B41/B42*100</f>
        <v>-2.760794302687845E-2</v>
      </c>
      <c r="D41" s="15">
        <v>-1136</v>
      </c>
      <c r="E41" s="15">
        <f>D41/D42*100</f>
        <v>-0.20309686969798277</v>
      </c>
      <c r="F41" s="15">
        <v>-1169</v>
      </c>
      <c r="G41" s="10">
        <f>F41/F42*100</f>
        <v>-0.2391209186825235</v>
      </c>
      <c r="H41" s="10">
        <f t="shared" si="2"/>
        <v>753.2846715328468</v>
      </c>
      <c r="I41" s="10"/>
    </row>
    <row r="42" spans="1:9" s="14" customFormat="1" ht="15" customHeight="1" x14ac:dyDescent="0.25">
      <c r="A42" s="12" t="s">
        <v>34</v>
      </c>
      <c r="B42" s="16">
        <f t="shared" ref="B42" si="8">B8+B31</f>
        <v>496234</v>
      </c>
      <c r="C42" s="13">
        <f>C31+C8</f>
        <v>100</v>
      </c>
      <c r="D42" s="16">
        <f>D8+D31</f>
        <v>559339</v>
      </c>
      <c r="E42" s="16">
        <f>SUM(E8,E31)</f>
        <v>100</v>
      </c>
      <c r="F42" s="16">
        <f>F8+F31</f>
        <v>488874</v>
      </c>
      <c r="G42" s="13">
        <f>G31+G8</f>
        <v>100</v>
      </c>
      <c r="H42" s="10">
        <f t="shared" si="2"/>
        <v>-1.4831712458235415</v>
      </c>
      <c r="I42" s="10">
        <f t="shared" si="3"/>
        <v>87.402094257686301</v>
      </c>
    </row>
    <row r="43" spans="1:9" ht="26.25" customHeight="1" x14ac:dyDescent="0.25">
      <c r="A43" s="3" t="s">
        <v>35</v>
      </c>
      <c r="B43" s="17">
        <f>SUM(B44:B49)</f>
        <v>44688.800000000003</v>
      </c>
      <c r="C43" s="9">
        <f>B43/B87*100</f>
        <v>9.3427827103912549</v>
      </c>
      <c r="D43" s="17">
        <f>SUM(D44:D49)</f>
        <v>68599.399999999994</v>
      </c>
      <c r="E43" s="9">
        <f>D43/D87*100</f>
        <v>10.983800034168565</v>
      </c>
      <c r="F43" s="17">
        <f>SUM(F44:F49)</f>
        <v>47956</v>
      </c>
      <c r="G43" s="9">
        <f>F43/F87*100</f>
        <v>10.223424766287001</v>
      </c>
      <c r="H43" s="9">
        <f>F43/B43*100-100</f>
        <v>7.3110040994611438</v>
      </c>
      <c r="I43" s="10">
        <f t="shared" ref="I43:I72" si="9">F43/D43*100</f>
        <v>69.907316973617853</v>
      </c>
    </row>
    <row r="44" spans="1:9" ht="78" customHeight="1" x14ac:dyDescent="0.25">
      <c r="A44" s="3" t="s">
        <v>36</v>
      </c>
      <c r="B44" s="17">
        <v>227.3</v>
      </c>
      <c r="C44" s="9">
        <f>B44/B87*100</f>
        <v>4.7520061180249464E-2</v>
      </c>
      <c r="D44" s="17">
        <v>287</v>
      </c>
      <c r="E44" s="9">
        <f>D44/D87*100</f>
        <v>4.5953034717597797E-2</v>
      </c>
      <c r="F44" s="17">
        <v>217</v>
      </c>
      <c r="G44" s="9">
        <f>F44/F87*100</f>
        <v>4.6260805202357987E-2</v>
      </c>
      <c r="H44" s="9">
        <f>F44/B44*100-100</f>
        <v>-4.5314562252529669</v>
      </c>
      <c r="I44" s="10">
        <f t="shared" si="9"/>
        <v>75.609756097560975</v>
      </c>
    </row>
    <row r="45" spans="1:9" ht="111.75" customHeight="1" x14ac:dyDescent="0.25">
      <c r="A45" s="3" t="s">
        <v>37</v>
      </c>
      <c r="B45" s="17">
        <v>15235.1</v>
      </c>
      <c r="C45" s="9">
        <f>B45/B87*100</f>
        <v>3.1850984781663816</v>
      </c>
      <c r="D45" s="17">
        <v>23338.7</v>
      </c>
      <c r="E45" s="9">
        <f>D45/D87*100</f>
        <v>3.7368783671205565</v>
      </c>
      <c r="F45" s="17">
        <v>18038.099999999999</v>
      </c>
      <c r="G45" s="9">
        <f>F45/F87*100</f>
        <v>3.8454241028601546</v>
      </c>
      <c r="H45" s="9">
        <f>F45/B45*100-100</f>
        <v>18.398303916613585</v>
      </c>
      <c r="I45" s="10">
        <f t="shared" si="9"/>
        <v>77.288366532840286</v>
      </c>
    </row>
    <row r="46" spans="1:9" ht="15" customHeight="1" x14ac:dyDescent="0.25">
      <c r="A46" s="3" t="s">
        <v>38</v>
      </c>
      <c r="B46" s="17">
        <v>0.3</v>
      </c>
      <c r="C46" s="9">
        <f>B46/B87*100</f>
        <v>6.2718954483391282E-5</v>
      </c>
      <c r="D46" s="17">
        <v>1.6</v>
      </c>
      <c r="E46" s="9">
        <f>D46/D87*100</f>
        <v>2.561841656730191E-4</v>
      </c>
      <c r="F46" s="17">
        <v>0</v>
      </c>
      <c r="G46" s="9">
        <f>F46/F87*100</f>
        <v>0</v>
      </c>
      <c r="H46" s="9">
        <f t="shared" ref="H46:H48" si="10">F46/B46*100-100</f>
        <v>-100</v>
      </c>
      <c r="I46" s="10">
        <f t="shared" si="9"/>
        <v>0</v>
      </c>
    </row>
    <row r="47" spans="1:9" ht="64.5" customHeight="1" x14ac:dyDescent="0.25">
      <c r="A47" s="3" t="s">
        <v>39</v>
      </c>
      <c r="B47" s="17">
        <v>5496.8</v>
      </c>
      <c r="C47" s="9">
        <f>B47/B87*100</f>
        <v>1.1491784966810172</v>
      </c>
      <c r="D47" s="17">
        <v>9121.9</v>
      </c>
      <c r="E47" s="9">
        <f>D47/D87*100</f>
        <v>1.4605539630329454</v>
      </c>
      <c r="F47" s="17">
        <v>6523.5</v>
      </c>
      <c r="G47" s="9">
        <f>F47/F87*100</f>
        <v>1.390702132431255</v>
      </c>
      <c r="H47" s="9">
        <f t="shared" si="10"/>
        <v>18.678140008732356</v>
      </c>
      <c r="I47" s="10">
        <f t="shared" si="9"/>
        <v>71.514706365998322</v>
      </c>
    </row>
    <row r="48" spans="1:9" ht="15" customHeight="1" x14ac:dyDescent="0.25">
      <c r="A48" s="3" t="s">
        <v>40</v>
      </c>
      <c r="B48" s="17">
        <v>0</v>
      </c>
      <c r="C48" s="9">
        <f>B48/B87*100</f>
        <v>0</v>
      </c>
      <c r="D48" s="17">
        <v>100</v>
      </c>
      <c r="E48" s="9">
        <f>D48/D87*100</f>
        <v>1.6011510354563691E-2</v>
      </c>
      <c r="F48" s="17">
        <v>0</v>
      </c>
      <c r="G48" s="9">
        <f>F48/F87*100</f>
        <v>0</v>
      </c>
      <c r="H48" s="9" t="e">
        <f t="shared" si="10"/>
        <v>#DIV/0!</v>
      </c>
      <c r="I48" s="10">
        <f t="shared" si="9"/>
        <v>0</v>
      </c>
    </row>
    <row r="49" spans="1:9" ht="26.25" customHeight="1" x14ac:dyDescent="0.25">
      <c r="A49" s="3" t="s">
        <v>41</v>
      </c>
      <c r="B49" s="17">
        <v>23729.3</v>
      </c>
      <c r="C49" s="9">
        <f>B49/B87*100</f>
        <v>4.9609229554091225</v>
      </c>
      <c r="D49" s="17">
        <v>35750.199999999997</v>
      </c>
      <c r="E49" s="9">
        <f>D49/D87*100</f>
        <v>5.7241469747772289</v>
      </c>
      <c r="F49" s="17">
        <v>23177.4</v>
      </c>
      <c r="G49" s="9">
        <f>F49/F87*100</f>
        <v>4.9410377257932359</v>
      </c>
      <c r="H49" s="9">
        <f>F49/B49*100-100</f>
        <v>-2.3258166064738361</v>
      </c>
      <c r="I49" s="10">
        <f t="shared" si="9"/>
        <v>64.831525418039632</v>
      </c>
    </row>
    <row r="50" spans="1:9" ht="15" customHeight="1" x14ac:dyDescent="0.25">
      <c r="A50" s="3" t="s">
        <v>42</v>
      </c>
      <c r="B50" s="17">
        <f>B51</f>
        <v>1583.6</v>
      </c>
      <c r="C50" s="9">
        <f>B50/B87*100</f>
        <v>0.33107245439966143</v>
      </c>
      <c r="D50" s="17">
        <f>D51</f>
        <v>1783.4</v>
      </c>
      <c r="E50" s="9">
        <f>D50/D87*100</f>
        <v>0.28554927566328892</v>
      </c>
      <c r="F50" s="17">
        <f>F51</f>
        <v>1783.4</v>
      </c>
      <c r="G50" s="9">
        <f>F50/F87*100</f>
        <v>0.38019133639578451</v>
      </c>
      <c r="H50" s="9">
        <f>F50/B50*100-100</f>
        <v>12.616822429906563</v>
      </c>
      <c r="I50" s="10">
        <f t="shared" si="9"/>
        <v>100</v>
      </c>
    </row>
    <row r="51" spans="1:9" ht="26.25" customHeight="1" x14ac:dyDescent="0.25">
      <c r="A51" s="3" t="s">
        <v>43</v>
      </c>
      <c r="B51" s="17">
        <v>1583.6</v>
      </c>
      <c r="C51" s="9">
        <f>B51/B87*100</f>
        <v>0.33107245439966143</v>
      </c>
      <c r="D51" s="17">
        <v>1783.4</v>
      </c>
      <c r="E51" s="9">
        <f>D51/D87*100</f>
        <v>0.28554927566328892</v>
      </c>
      <c r="F51" s="17">
        <v>1783.4</v>
      </c>
      <c r="G51" s="9">
        <f>F51/F87*100</f>
        <v>0.38019133639578451</v>
      </c>
      <c r="H51" s="9">
        <f t="shared" ref="H51:H100" si="11">F51/B51*100-100</f>
        <v>12.616822429906563</v>
      </c>
      <c r="I51" s="10">
        <f t="shared" si="9"/>
        <v>100</v>
      </c>
    </row>
    <row r="52" spans="1:9" ht="51.75" customHeight="1" x14ac:dyDescent="0.25">
      <c r="A52" s="3" t="s">
        <v>44</v>
      </c>
      <c r="B52" s="17">
        <f>B54</f>
        <v>966.6</v>
      </c>
      <c r="C52" s="9">
        <f>B52/B87*100</f>
        <v>0.20208047134548671</v>
      </c>
      <c r="D52" s="17">
        <f>SUM(D53:D54)</f>
        <v>1676.4</v>
      </c>
      <c r="E52" s="9">
        <f>D52/D87*100</f>
        <v>0.26841695958390577</v>
      </c>
      <c r="F52" s="17">
        <f>SUM(F53:F54)</f>
        <v>1302.2</v>
      </c>
      <c r="G52" s="9">
        <f>F52/F87*100</f>
        <v>0.27760746790097041</v>
      </c>
      <c r="H52" s="9">
        <f t="shared" si="11"/>
        <v>34.719635836954268</v>
      </c>
      <c r="I52" s="10">
        <f t="shared" si="9"/>
        <v>77.678358387019813</v>
      </c>
    </row>
    <row r="53" spans="1:9" ht="20.25" customHeight="1" x14ac:dyDescent="0.25">
      <c r="A53" s="3" t="s">
        <v>111</v>
      </c>
      <c r="B53" s="17">
        <v>0</v>
      </c>
      <c r="C53" s="9">
        <f>B53/B87*100</f>
        <v>0</v>
      </c>
      <c r="D53" s="17">
        <v>0</v>
      </c>
      <c r="E53" s="9">
        <f>D53/D87*100</f>
        <v>0</v>
      </c>
      <c r="F53" s="17">
        <v>0</v>
      </c>
      <c r="G53" s="9">
        <f>F53/F87*100</f>
        <v>0</v>
      </c>
      <c r="H53" s="9" t="e">
        <f t="shared" si="11"/>
        <v>#DIV/0!</v>
      </c>
      <c r="I53" s="10" t="e">
        <f t="shared" si="9"/>
        <v>#DIV/0!</v>
      </c>
    </row>
    <row r="54" spans="1:9" ht="66" customHeight="1" x14ac:dyDescent="0.25">
      <c r="A54" s="3" t="s">
        <v>102</v>
      </c>
      <c r="B54" s="17">
        <v>966.6</v>
      </c>
      <c r="C54" s="9">
        <f>B54/B87*100</f>
        <v>0.20208047134548671</v>
      </c>
      <c r="D54" s="17">
        <v>1676.4</v>
      </c>
      <c r="E54" s="9">
        <f>D54/D87*100</f>
        <v>0.26841695958390577</v>
      </c>
      <c r="F54" s="17">
        <v>1302.2</v>
      </c>
      <c r="G54" s="9">
        <f>F54/F87*100</f>
        <v>0.27760746790097041</v>
      </c>
      <c r="H54" s="9">
        <f t="shared" si="11"/>
        <v>34.719635836954268</v>
      </c>
      <c r="I54" s="10">
        <f t="shared" si="9"/>
        <v>77.678358387019813</v>
      </c>
    </row>
    <row r="55" spans="1:9" ht="26.25" customHeight="1" x14ac:dyDescent="0.25">
      <c r="A55" s="3" t="s">
        <v>45</v>
      </c>
      <c r="B55" s="17">
        <f>SUM(B56:B58)</f>
        <v>1846.2</v>
      </c>
      <c r="C55" s="9">
        <f>B55/B87*100</f>
        <v>0.38597244589078994</v>
      </c>
      <c r="D55" s="17">
        <f>SUM(D56:D58)</f>
        <v>5752.2</v>
      </c>
      <c r="E55" s="9">
        <f>D55/D87*100</f>
        <v>0.92101409861521277</v>
      </c>
      <c r="F55" s="17">
        <f>SUM(F56:F58)</f>
        <v>2345</v>
      </c>
      <c r="G55" s="9">
        <f>F55/F87*100</f>
        <v>0.49991515299322337</v>
      </c>
      <c r="H55" s="9">
        <f t="shared" si="11"/>
        <v>27.017657891886032</v>
      </c>
      <c r="I55" s="10">
        <f t="shared" si="9"/>
        <v>40.767010882792668</v>
      </c>
    </row>
    <row r="56" spans="1:9" ht="26.25" customHeight="1" x14ac:dyDescent="0.25">
      <c r="A56" s="3" t="s">
        <v>46</v>
      </c>
      <c r="B56" s="17">
        <v>61</v>
      </c>
      <c r="C56" s="9">
        <f>B56/B87*100</f>
        <v>1.2752854078289562E-2</v>
      </c>
      <c r="D56" s="17">
        <v>1122.3</v>
      </c>
      <c r="E56" s="9">
        <f>D56/D87*100</f>
        <v>0.17969718070926832</v>
      </c>
      <c r="F56" s="17">
        <v>169.1</v>
      </c>
      <c r="G56" s="9">
        <f>F56/F87*100</f>
        <v>3.6049318708381267E-2</v>
      </c>
      <c r="H56" s="9">
        <f t="shared" si="11"/>
        <v>177.21311475409834</v>
      </c>
      <c r="I56" s="10">
        <f t="shared" si="9"/>
        <v>15.067272565267753</v>
      </c>
    </row>
    <row r="57" spans="1:9" ht="26.25" customHeight="1" x14ac:dyDescent="0.25">
      <c r="A57" s="3" t="s">
        <v>47</v>
      </c>
      <c r="B57" s="17">
        <v>1147.4000000000001</v>
      </c>
      <c r="C57" s="9">
        <f>B57/B87*100</f>
        <v>0.23987909458081055</v>
      </c>
      <c r="D57" s="17">
        <v>3265.2</v>
      </c>
      <c r="E57" s="9">
        <f>D57/D87*100</f>
        <v>0.5228078360972136</v>
      </c>
      <c r="F57" s="17">
        <v>1087.5</v>
      </c>
      <c r="G57" s="9">
        <f>F57/F87*100</f>
        <v>0.23183698459707056</v>
      </c>
      <c r="H57" s="9">
        <f t="shared" si="11"/>
        <v>-5.2204985183894053</v>
      </c>
      <c r="I57" s="10">
        <f t="shared" si="9"/>
        <v>33.305769937522975</v>
      </c>
    </row>
    <row r="58" spans="1:9" ht="26.25" customHeight="1" x14ac:dyDescent="0.25">
      <c r="A58" s="3" t="s">
        <v>48</v>
      </c>
      <c r="B58" s="17">
        <v>637.79999999999995</v>
      </c>
      <c r="C58" s="9">
        <f>B58/B87*100</f>
        <v>0.13334049723168984</v>
      </c>
      <c r="D58" s="17">
        <v>1364.7</v>
      </c>
      <c r="E58" s="9">
        <f>D58/D87*100</f>
        <v>0.21850908180873074</v>
      </c>
      <c r="F58" s="17">
        <v>1088.4000000000001</v>
      </c>
      <c r="G58" s="9">
        <f>F58/F87*100</f>
        <v>0.23202884968777157</v>
      </c>
      <c r="H58" s="9">
        <f t="shared" si="11"/>
        <v>70.649106302916294</v>
      </c>
      <c r="I58" s="10">
        <f t="shared" si="9"/>
        <v>79.753792042207081</v>
      </c>
    </row>
    <row r="59" spans="1:9" ht="26.25" customHeight="1" x14ac:dyDescent="0.25">
      <c r="A59" s="3" t="s">
        <v>49</v>
      </c>
      <c r="B59" s="17">
        <f>SUM(B60:B62)</f>
        <v>4008.2000000000003</v>
      </c>
      <c r="C59" s="9">
        <f>B59/B87*100</f>
        <v>0.83796704453442983</v>
      </c>
      <c r="D59" s="17">
        <f>SUM(D60:D62)</f>
        <v>16293.6</v>
      </c>
      <c r="E59" s="9">
        <f>D59/D87*100</f>
        <v>2.6088514511311898</v>
      </c>
      <c r="F59" s="17">
        <f>SUM(F60:F62)</f>
        <v>9074.4000000000015</v>
      </c>
      <c r="G59" s="9">
        <f>F59/F87*100</f>
        <v>1.9345117545081909</v>
      </c>
      <c r="H59" s="9">
        <f t="shared" si="11"/>
        <v>126.39588842872115</v>
      </c>
      <c r="I59" s="10">
        <f t="shared" si="9"/>
        <v>55.693032847252923</v>
      </c>
    </row>
    <row r="60" spans="1:9" ht="15" customHeight="1" x14ac:dyDescent="0.25">
      <c r="A60" s="3" t="s">
        <v>50</v>
      </c>
      <c r="B60" s="17">
        <v>1405.4</v>
      </c>
      <c r="C60" s="9">
        <f>B60/B87*100</f>
        <v>0.29381739543652707</v>
      </c>
      <c r="D60" s="17">
        <v>13551.4</v>
      </c>
      <c r="E60" s="9">
        <f>D60/D87*100</f>
        <v>2.1697838141883441</v>
      </c>
      <c r="F60" s="17">
        <v>7792.1</v>
      </c>
      <c r="G60" s="9">
        <f>F60/F87*100</f>
        <v>1.6611466369460541</v>
      </c>
      <c r="H60" s="9">
        <f t="shared" si="11"/>
        <v>454.44001707698874</v>
      </c>
      <c r="I60" s="10">
        <f t="shared" si="9"/>
        <v>57.500332069011328</v>
      </c>
    </row>
    <row r="61" spans="1:9" ht="15" customHeight="1" x14ac:dyDescent="0.25">
      <c r="A61" s="3" t="s">
        <v>51</v>
      </c>
      <c r="B61" s="17">
        <v>1396.7</v>
      </c>
      <c r="C61" s="9">
        <f>B61/B87*100</f>
        <v>0.29199854575650869</v>
      </c>
      <c r="D61" s="17">
        <v>1000</v>
      </c>
      <c r="E61" s="9">
        <f>D61/D87*100</f>
        <v>0.16011510354563693</v>
      </c>
      <c r="F61" s="17">
        <v>794.6</v>
      </c>
      <c r="G61" s="9">
        <f>F61/F87*100</f>
        <v>0.1693955567455929</v>
      </c>
      <c r="H61" s="9">
        <f t="shared" si="11"/>
        <v>-43.108756354263619</v>
      </c>
      <c r="I61" s="10">
        <f t="shared" si="9"/>
        <v>79.459999999999994</v>
      </c>
    </row>
    <row r="62" spans="1:9" ht="15" customHeight="1" x14ac:dyDescent="0.25">
      <c r="A62" s="3" t="s">
        <v>52</v>
      </c>
      <c r="B62" s="17">
        <v>1206.0999999999999</v>
      </c>
      <c r="C62" s="9">
        <f>B62/B87*100</f>
        <v>0.25215110334139407</v>
      </c>
      <c r="D62" s="17">
        <v>1742.2</v>
      </c>
      <c r="E62" s="9">
        <f>D62/D87*100</f>
        <v>0.27895253339720866</v>
      </c>
      <c r="F62" s="17">
        <v>487.7</v>
      </c>
      <c r="G62" s="9">
        <f>F62/F87*100</f>
        <v>0.10396956081654372</v>
      </c>
      <c r="H62" s="9">
        <f t="shared" si="11"/>
        <v>-59.563883591741977</v>
      </c>
      <c r="I62" s="10">
        <f t="shared" si="9"/>
        <v>27.99334175180806</v>
      </c>
    </row>
    <row r="63" spans="1:9" ht="15" customHeight="1" x14ac:dyDescent="0.25">
      <c r="A63" s="3" t="s">
        <v>53</v>
      </c>
      <c r="B63" s="17">
        <f>SUM(B64:B69)</f>
        <v>365703.7</v>
      </c>
      <c r="C63" s="9">
        <f>B63/B87*100</f>
        <v>76.455179049025929</v>
      </c>
      <c r="D63" s="17">
        <f>SUM(D64:D69)</f>
        <v>466512.8</v>
      </c>
      <c r="E63" s="9">
        <f>D63/D87*100</f>
        <v>74.695745277365006</v>
      </c>
      <c r="F63" s="17">
        <f>SUM(F64:F69)</f>
        <v>355682.49999999994</v>
      </c>
      <c r="G63" s="9">
        <f>F63/F87*100</f>
        <v>75.825616803629913</v>
      </c>
      <c r="H63" s="9">
        <f t="shared" si="11"/>
        <v>-2.7402511924271096</v>
      </c>
      <c r="I63" s="10">
        <f t="shared" si="9"/>
        <v>76.242816917349316</v>
      </c>
    </row>
    <row r="64" spans="1:9" ht="15" customHeight="1" x14ac:dyDescent="0.25">
      <c r="A64" s="3" t="s">
        <v>54</v>
      </c>
      <c r="B64" s="17">
        <v>105213.3</v>
      </c>
      <c r="C64" s="9">
        <f>B64/B87*100</f>
        <v>21.996227245824642</v>
      </c>
      <c r="D64" s="17">
        <v>161928.4</v>
      </c>
      <c r="E64" s="9">
        <f>D64/D87*100</f>
        <v>25.927182532979316</v>
      </c>
      <c r="F64" s="17">
        <v>121163.9</v>
      </c>
      <c r="G64" s="9">
        <f>F64/F87*100</f>
        <v>25.830136292433099</v>
      </c>
      <c r="H64" s="9">
        <f t="shared" si="11"/>
        <v>15.160250652721658</v>
      </c>
      <c r="I64" s="10">
        <f t="shared" si="9"/>
        <v>74.82560193270605</v>
      </c>
    </row>
    <row r="65" spans="1:9" ht="15" customHeight="1" x14ac:dyDescent="0.25">
      <c r="A65" s="3" t="s">
        <v>55</v>
      </c>
      <c r="B65" s="17">
        <v>233338.9</v>
      </c>
      <c r="C65" s="9">
        <f>B65/B87*100</f>
        <v>48.78257282768196</v>
      </c>
      <c r="D65" s="17">
        <v>269924.59999999998</v>
      </c>
      <c r="E65" s="9">
        <f>D65/D87*100</f>
        <v>43.219005278514629</v>
      </c>
      <c r="F65" s="17">
        <v>207987.6</v>
      </c>
      <c r="G65" s="9">
        <f>F65/F87*100</f>
        <v>44.339510820764758</v>
      </c>
      <c r="H65" s="9">
        <f t="shared" si="11"/>
        <v>-10.864583659218411</v>
      </c>
      <c r="I65" s="10">
        <f t="shared" si="9"/>
        <v>77.053962476928746</v>
      </c>
    </row>
    <row r="66" spans="1:9" ht="26.25" customHeight="1" x14ac:dyDescent="0.25">
      <c r="A66" s="3" t="s">
        <v>56</v>
      </c>
      <c r="B66" s="17">
        <v>25663.9</v>
      </c>
      <c r="C66" s="9">
        <f>B66/B87*100</f>
        <v>5.3653765865543521</v>
      </c>
      <c r="D66" s="17">
        <v>32439.200000000001</v>
      </c>
      <c r="E66" s="9">
        <f>D66/D87*100</f>
        <v>5.1940058669376254</v>
      </c>
      <c r="F66" s="17">
        <v>25118.6</v>
      </c>
      <c r="G66" s="9">
        <f>F66/F87*100</f>
        <v>5.3548694080919317</v>
      </c>
      <c r="H66" s="9">
        <f t="shared" si="11"/>
        <v>-2.1247744886786535</v>
      </c>
      <c r="I66" s="10">
        <f t="shared" si="9"/>
        <v>77.432859010086545</v>
      </c>
    </row>
    <row r="67" spans="1:9" ht="36.75" customHeight="1" x14ac:dyDescent="0.25">
      <c r="A67" s="3" t="s">
        <v>57</v>
      </c>
      <c r="B67" s="17">
        <v>114.3</v>
      </c>
      <c r="C67" s="9">
        <f>B67/B87*100</f>
        <v>2.3895921658172076E-2</v>
      </c>
      <c r="D67" s="17">
        <v>98</v>
      </c>
      <c r="E67" s="9">
        <f>D67/D87*100</f>
        <v>1.5691280147472418E-2</v>
      </c>
      <c r="F67" s="17">
        <v>24.8</v>
      </c>
      <c r="G67" s="9">
        <f>F67/F87*100</f>
        <v>5.2869491659837701E-3</v>
      </c>
      <c r="H67" s="9">
        <f t="shared" si="11"/>
        <v>-78.30271216097988</v>
      </c>
      <c r="I67" s="10">
        <f t="shared" si="9"/>
        <v>25.30612244897959</v>
      </c>
    </row>
    <row r="68" spans="1:9" ht="15" customHeight="1" x14ac:dyDescent="0.25">
      <c r="A68" s="3" t="s">
        <v>58</v>
      </c>
      <c r="B68" s="17">
        <v>120.1</v>
      </c>
      <c r="C68" s="9">
        <f>B68/B87*100</f>
        <v>2.5108488111517641E-2</v>
      </c>
      <c r="D68" s="17">
        <v>187.6</v>
      </c>
      <c r="E68" s="9">
        <f>D68/D87*100</f>
        <v>3.0037593425161491E-2</v>
      </c>
      <c r="F68" s="17">
        <v>187.6</v>
      </c>
      <c r="G68" s="9">
        <f>F68/F87*100</f>
        <v>3.999321223945787E-2</v>
      </c>
      <c r="H68" s="9">
        <f t="shared" si="11"/>
        <v>56.203164029975028</v>
      </c>
      <c r="I68" s="10">
        <f t="shared" si="9"/>
        <v>100</v>
      </c>
    </row>
    <row r="69" spans="1:9" ht="26.25" customHeight="1" x14ac:dyDescent="0.25">
      <c r="A69" s="3" t="s">
        <v>59</v>
      </c>
      <c r="B69" s="17">
        <v>1253.2</v>
      </c>
      <c r="C69" s="9">
        <f>B69/B87*100</f>
        <v>0.26199797919528656</v>
      </c>
      <c r="D69" s="17">
        <v>1935</v>
      </c>
      <c r="E69" s="9">
        <f>D69/D87*100</f>
        <v>0.30982272536080746</v>
      </c>
      <c r="F69" s="17">
        <v>1200</v>
      </c>
      <c r="G69" s="9">
        <f>F69/F87*100</f>
        <v>0.25582012093469852</v>
      </c>
      <c r="H69" s="9">
        <f t="shared" si="11"/>
        <v>-4.2451324609001091</v>
      </c>
      <c r="I69" s="10">
        <f t="shared" si="9"/>
        <v>62.015503875968989</v>
      </c>
    </row>
    <row r="70" spans="1:9" ht="26.25" customHeight="1" x14ac:dyDescent="0.25">
      <c r="A70" s="3" t="s">
        <v>60</v>
      </c>
      <c r="B70" s="17">
        <f>B71</f>
        <v>11703.4</v>
      </c>
      <c r="C70" s="9">
        <f>B70/B87*100</f>
        <v>2.4467500396697384</v>
      </c>
      <c r="D70" s="17">
        <f>D71</f>
        <v>17557.099999999999</v>
      </c>
      <c r="E70" s="9">
        <f>D70/D87*100</f>
        <v>2.8111568844611021</v>
      </c>
      <c r="F70" s="17">
        <f>F71</f>
        <v>14066.5</v>
      </c>
      <c r="G70" s="9">
        <f>F70/F87*100</f>
        <v>2.9987447759399477</v>
      </c>
      <c r="H70" s="9">
        <f t="shared" si="11"/>
        <v>20.191568262214403</v>
      </c>
      <c r="I70" s="10">
        <f t="shared" si="9"/>
        <v>80.118584504274622</v>
      </c>
    </row>
    <row r="71" spans="1:9" ht="15" customHeight="1" x14ac:dyDescent="0.25">
      <c r="A71" s="3" t="s">
        <v>61</v>
      </c>
      <c r="B71" s="17">
        <v>11703.4</v>
      </c>
      <c r="C71" s="9">
        <f>B71/B87*100</f>
        <v>2.4467500396697384</v>
      </c>
      <c r="D71" s="17">
        <v>17557.099999999999</v>
      </c>
      <c r="E71" s="9">
        <f>D71/D87*100</f>
        <v>2.8111568844611021</v>
      </c>
      <c r="F71" s="17">
        <v>14066.5</v>
      </c>
      <c r="G71" s="9">
        <f>F71/F87*100</f>
        <v>2.9987447759399477</v>
      </c>
      <c r="H71" s="9">
        <f t="shared" si="11"/>
        <v>20.191568262214403</v>
      </c>
      <c r="I71" s="10">
        <f t="shared" si="9"/>
        <v>80.118584504274622</v>
      </c>
    </row>
    <row r="72" spans="1:9" ht="15" customHeight="1" x14ac:dyDescent="0.25">
      <c r="A72" s="3" t="s">
        <v>62</v>
      </c>
      <c r="B72" s="17">
        <f>SUM(B73:B76)</f>
        <v>22746.199999999997</v>
      </c>
      <c r="C72" s="9">
        <f>B72/B87*100</f>
        <v>4.7553929415670488</v>
      </c>
      <c r="D72" s="17">
        <f>SUM(D73:D76)</f>
        <v>21535.699999999997</v>
      </c>
      <c r="E72" s="9">
        <f>D72/D87*100</f>
        <v>3.448190835427773</v>
      </c>
      <c r="F72" s="17">
        <f>SUM(F73:F76)</f>
        <v>16248</v>
      </c>
      <c r="G72" s="9">
        <f>F72/F87*100</f>
        <v>3.4638044374558183</v>
      </c>
      <c r="H72" s="9">
        <f t="shared" si="11"/>
        <v>-28.568288329479202</v>
      </c>
      <c r="I72" s="10">
        <f t="shared" si="9"/>
        <v>75.446816216793522</v>
      </c>
    </row>
    <row r="73" spans="1:9" ht="15" customHeight="1" x14ac:dyDescent="0.25">
      <c r="A73" s="3" t="s">
        <v>63</v>
      </c>
      <c r="B73" s="17">
        <v>1820.9</v>
      </c>
      <c r="C73" s="9">
        <f>B73/B87*100</f>
        <v>0.38068314739602399</v>
      </c>
      <c r="D73" s="17">
        <v>2190</v>
      </c>
      <c r="E73" s="9">
        <f>D73/D87*100</f>
        <v>0.35065207676494486</v>
      </c>
      <c r="F73" s="17">
        <v>1836.2</v>
      </c>
      <c r="G73" s="9">
        <f>F73/F87*100</f>
        <v>0.39144742171691127</v>
      </c>
      <c r="H73" s="9">
        <f t="shared" si="11"/>
        <v>0.84024383546596937</v>
      </c>
      <c r="I73" s="10">
        <f t="shared" ref="I73:I100" si="12">F73/D73*100</f>
        <v>83.844748858447488</v>
      </c>
    </row>
    <row r="74" spans="1:9" ht="26.25" customHeight="1" x14ac:dyDescent="0.25">
      <c r="A74" s="3" t="s">
        <v>64</v>
      </c>
      <c r="B74" s="17">
        <v>13562</v>
      </c>
      <c r="C74" s="9">
        <f>B74/B87*100</f>
        <v>2.8353148690125085</v>
      </c>
      <c r="D74" s="17">
        <v>9809.7999999999993</v>
      </c>
      <c r="E74" s="9">
        <f>D74/D87*100</f>
        <v>1.5706971427619891</v>
      </c>
      <c r="F74" s="17">
        <v>5739.1</v>
      </c>
      <c r="G74" s="9">
        <f>F74/F87*100</f>
        <v>1.2234810467136072</v>
      </c>
      <c r="H74" s="9">
        <f t="shared" si="11"/>
        <v>-57.682495207196574</v>
      </c>
      <c r="I74" s="10">
        <f t="shared" si="12"/>
        <v>58.503741156802391</v>
      </c>
    </row>
    <row r="75" spans="1:9" ht="15" customHeight="1" x14ac:dyDescent="0.25">
      <c r="A75" s="3" t="s">
        <v>65</v>
      </c>
      <c r="B75" s="17">
        <v>6313.2</v>
      </c>
      <c r="C75" s="9">
        <f>B75/B87*100</f>
        <v>1.3198576781484861</v>
      </c>
      <c r="D75" s="17">
        <v>8197.7999999999993</v>
      </c>
      <c r="E75" s="9">
        <f>D75/D87*100</f>
        <v>1.3125915958464223</v>
      </c>
      <c r="F75" s="17">
        <v>7761.4</v>
      </c>
      <c r="G75" s="9">
        <f>F75/F87*100</f>
        <v>1.6546019055188079</v>
      </c>
      <c r="H75" s="9">
        <f t="shared" si="11"/>
        <v>22.939238421085989</v>
      </c>
      <c r="I75" s="10">
        <f t="shared" si="12"/>
        <v>94.676620556734733</v>
      </c>
    </row>
    <row r="76" spans="1:9" ht="26.25" customHeight="1" x14ac:dyDescent="0.25">
      <c r="A76" s="3" t="s">
        <v>66</v>
      </c>
      <c r="B76" s="17">
        <v>1050.0999999999999</v>
      </c>
      <c r="C76" s="9">
        <f>B76/B87*100</f>
        <v>0.21953724701003061</v>
      </c>
      <c r="D76" s="17">
        <v>1338.1</v>
      </c>
      <c r="E76" s="9">
        <f>D76/D87*100</f>
        <v>0.21425002005441676</v>
      </c>
      <c r="F76" s="17">
        <v>911.3</v>
      </c>
      <c r="G76" s="9">
        <f>F76/F87*100</f>
        <v>0.19427406350649232</v>
      </c>
      <c r="H76" s="9">
        <f t="shared" si="11"/>
        <v>-13.217788782020762</v>
      </c>
      <c r="I76" s="10">
        <f t="shared" si="12"/>
        <v>68.104028099544138</v>
      </c>
    </row>
    <row r="77" spans="1:9" ht="26.25" customHeight="1" x14ac:dyDescent="0.25">
      <c r="A77" s="3" t="s">
        <v>67</v>
      </c>
      <c r="B77" s="17">
        <f>SUM(B78:B79)</f>
        <v>5804.7</v>
      </c>
      <c r="C77" s="9">
        <f>B77/B87*100</f>
        <v>1.2135490502991377</v>
      </c>
      <c r="D77" s="17">
        <f>SUM(D78:D79)</f>
        <v>7835.3</v>
      </c>
      <c r="E77" s="9">
        <f>D77/D87*100</f>
        <v>1.2545498708111291</v>
      </c>
      <c r="F77" s="17">
        <f>SUM(F78:F79)</f>
        <v>6591.0999999999995</v>
      </c>
      <c r="G77" s="9">
        <f>F77/F87*100</f>
        <v>1.4051133325772429</v>
      </c>
      <c r="H77" s="9">
        <f t="shared" si="11"/>
        <v>13.547642427687919</v>
      </c>
      <c r="I77" s="10">
        <f t="shared" si="12"/>
        <v>84.120582492055178</v>
      </c>
    </row>
    <row r="78" spans="1:9" ht="15" customHeight="1" x14ac:dyDescent="0.25">
      <c r="A78" s="3" t="s">
        <v>68</v>
      </c>
      <c r="B78" s="17">
        <v>297.39999999999998</v>
      </c>
      <c r="C78" s="9">
        <f>B78/B87*100</f>
        <v>6.2175390211201886E-2</v>
      </c>
      <c r="D78" s="17">
        <v>500</v>
      </c>
      <c r="E78" s="9">
        <f t="shared" ref="E78:G78" si="13">D78/D87*100</f>
        <v>8.0057551772818467E-2</v>
      </c>
      <c r="F78" s="17">
        <v>369.7</v>
      </c>
      <c r="G78" s="9">
        <f t="shared" si="13"/>
        <v>7.8813915591298384E-2</v>
      </c>
      <c r="H78" s="9">
        <f t="shared" si="11"/>
        <v>24.310692669804993</v>
      </c>
      <c r="I78" s="10">
        <f t="shared" si="12"/>
        <v>73.94</v>
      </c>
    </row>
    <row r="79" spans="1:9" ht="15" customHeight="1" x14ac:dyDescent="0.25">
      <c r="A79" s="3" t="s">
        <v>69</v>
      </c>
      <c r="B79" s="17">
        <v>5507.3</v>
      </c>
      <c r="C79" s="9">
        <f>B79/B87*100</f>
        <v>1.1513736600879361</v>
      </c>
      <c r="D79" s="17">
        <v>7335.3</v>
      </c>
      <c r="E79" s="9">
        <f t="shared" ref="E79:G79" si="14">D79/D87*100</f>
        <v>1.1744923190383105</v>
      </c>
      <c r="F79" s="17">
        <v>6221.4</v>
      </c>
      <c r="G79" s="9">
        <f t="shared" si="14"/>
        <v>1.3262994169859446</v>
      </c>
      <c r="H79" s="9">
        <f t="shared" si="11"/>
        <v>12.966426379532606</v>
      </c>
      <c r="I79" s="10">
        <f t="shared" si="12"/>
        <v>84.814527013210082</v>
      </c>
    </row>
    <row r="80" spans="1:9" ht="26.25" customHeight="1" x14ac:dyDescent="0.25">
      <c r="A80" s="3" t="s">
        <v>70</v>
      </c>
      <c r="B80" s="17">
        <f>B81</f>
        <v>976.5</v>
      </c>
      <c r="C80" s="9">
        <f>B80/B87*100</f>
        <v>0.20415019684343863</v>
      </c>
      <c r="D80" s="17">
        <f>D81</f>
        <v>1150</v>
      </c>
      <c r="E80" s="9">
        <f t="shared" ref="E80:G80" si="15">D80/D87*100</f>
        <v>0.18413236907748246</v>
      </c>
      <c r="F80" s="17">
        <f>F81</f>
        <v>958</v>
      </c>
      <c r="G80" s="9">
        <f t="shared" si="15"/>
        <v>0.20422972987953433</v>
      </c>
      <c r="H80" s="9">
        <f t="shared" si="11"/>
        <v>-1.8945212493599541</v>
      </c>
      <c r="I80" s="10">
        <f t="shared" si="12"/>
        <v>83.304347826086953</v>
      </c>
    </row>
    <row r="81" spans="1:9" ht="26.25" customHeight="1" x14ac:dyDescent="0.25">
      <c r="A81" s="3" t="s">
        <v>71</v>
      </c>
      <c r="B81" s="17">
        <v>976.5</v>
      </c>
      <c r="C81" s="9">
        <f>B81/B87*100</f>
        <v>0.20415019684343863</v>
      </c>
      <c r="D81" s="17">
        <v>1150</v>
      </c>
      <c r="E81" s="9">
        <f t="shared" ref="E81:G81" si="16">D81/D87*100</f>
        <v>0.18413236907748246</v>
      </c>
      <c r="F81" s="17">
        <v>958</v>
      </c>
      <c r="G81" s="9">
        <f t="shared" si="16"/>
        <v>0.20422972987953433</v>
      </c>
      <c r="H81" s="9">
        <f t="shared" si="11"/>
        <v>-1.8945212493599541</v>
      </c>
      <c r="I81" s="10">
        <f t="shared" si="12"/>
        <v>83.304347826086953</v>
      </c>
    </row>
    <row r="82" spans="1:9" ht="39" customHeight="1" x14ac:dyDescent="0.25">
      <c r="A82" s="3" t="s">
        <v>72</v>
      </c>
      <c r="B82" s="17">
        <f>B83</f>
        <v>56</v>
      </c>
      <c r="C82" s="9">
        <f>B82/B87*100</f>
        <v>1.1707538170233039E-2</v>
      </c>
      <c r="D82" s="17">
        <f>D83</f>
        <v>537.1</v>
      </c>
      <c r="E82" s="9">
        <f t="shared" ref="E82:G82" si="17">D82/D87*100</f>
        <v>8.5997822114361591E-2</v>
      </c>
      <c r="F82" s="17">
        <f>F83</f>
        <v>44.8</v>
      </c>
      <c r="G82" s="9">
        <f t="shared" si="17"/>
        <v>9.550617848228745E-3</v>
      </c>
      <c r="H82" s="9">
        <f t="shared" si="11"/>
        <v>-20</v>
      </c>
      <c r="I82" s="10">
        <f t="shared" si="12"/>
        <v>8.3410910444982314</v>
      </c>
    </row>
    <row r="83" spans="1:9" ht="39" customHeight="1" x14ac:dyDescent="0.25">
      <c r="A83" s="3" t="s">
        <v>73</v>
      </c>
      <c r="B83" s="17">
        <v>56</v>
      </c>
      <c r="C83" s="9">
        <f>B83/B87*100</f>
        <v>1.1707538170233039E-2</v>
      </c>
      <c r="D83" s="17">
        <v>537.1</v>
      </c>
      <c r="E83" s="9">
        <f t="shared" ref="E83:G83" si="18">D83/D87*100</f>
        <v>8.5997822114361591E-2</v>
      </c>
      <c r="F83" s="17">
        <v>44.8</v>
      </c>
      <c r="G83" s="9">
        <f t="shared" si="18"/>
        <v>9.550617848228745E-3</v>
      </c>
      <c r="H83" s="9">
        <f t="shared" si="11"/>
        <v>-20</v>
      </c>
      <c r="I83" s="10">
        <f t="shared" si="12"/>
        <v>8.3410910444982314</v>
      </c>
    </row>
    <row r="84" spans="1:9" ht="90" customHeight="1" x14ac:dyDescent="0.25">
      <c r="A84" s="3" t="s">
        <v>74</v>
      </c>
      <c r="B84" s="17">
        <f>SUM(B85:B86)</f>
        <v>18240.400000000001</v>
      </c>
      <c r="C84" s="9">
        <f>B84/B87*100</f>
        <v>3.813396057862835</v>
      </c>
      <c r="D84" s="17">
        <f>SUM(D85:D86)</f>
        <v>15317.7</v>
      </c>
      <c r="E84" s="9">
        <f t="shared" ref="E84:G84" si="19">D84/D87*100</f>
        <v>2.4525951215810031</v>
      </c>
      <c r="F84" s="17">
        <f>SUM(F85:F86)</f>
        <v>13027.699999999999</v>
      </c>
      <c r="G84" s="9">
        <f t="shared" si="19"/>
        <v>2.7772898245841433</v>
      </c>
      <c r="H84" s="9">
        <f t="shared" si="11"/>
        <v>-28.577772417271561</v>
      </c>
      <c r="I84" s="10">
        <f t="shared" si="12"/>
        <v>85.049974865678251</v>
      </c>
    </row>
    <row r="85" spans="1:9" ht="64.5" customHeight="1" x14ac:dyDescent="0.25">
      <c r="A85" s="3" t="s">
        <v>75</v>
      </c>
      <c r="B85" s="17">
        <v>10170</v>
      </c>
      <c r="C85" s="9">
        <f>B85/B87*100</f>
        <v>2.1261725569869645</v>
      </c>
      <c r="D85" s="17">
        <v>12493</v>
      </c>
      <c r="E85" s="9">
        <f t="shared" ref="E85:G85" si="20">D85/D87*100</f>
        <v>2.0003179885956421</v>
      </c>
      <c r="F85" s="17">
        <v>10505.8</v>
      </c>
      <c r="G85" s="9">
        <f t="shared" si="20"/>
        <v>2.239662522096463</v>
      </c>
      <c r="H85" s="9">
        <f t="shared" si="11"/>
        <v>3.3018682399213333</v>
      </c>
      <c r="I85" s="10">
        <f t="shared" si="12"/>
        <v>84.093492355719206</v>
      </c>
    </row>
    <row r="86" spans="1:9" ht="26.25" customHeight="1" x14ac:dyDescent="0.25">
      <c r="A86" s="3" t="s">
        <v>76</v>
      </c>
      <c r="B86" s="17">
        <v>8070.4</v>
      </c>
      <c r="C86" s="9">
        <f>B86/B87*100</f>
        <v>1.6872235008758698</v>
      </c>
      <c r="D86" s="17">
        <v>2824.7</v>
      </c>
      <c r="E86" s="9">
        <f t="shared" ref="E86:G86" si="21">D86/D87*100</f>
        <v>0.45227713298536065</v>
      </c>
      <c r="F86" s="17">
        <v>2521.9</v>
      </c>
      <c r="G86" s="9">
        <f t="shared" si="21"/>
        <v>0.5376273024876802</v>
      </c>
      <c r="H86" s="9">
        <f t="shared" si="11"/>
        <v>-68.751239095955583</v>
      </c>
      <c r="I86" s="10">
        <f t="shared" si="12"/>
        <v>89.280277551598402</v>
      </c>
    </row>
    <row r="87" spans="1:9" s="14" customFormat="1" ht="15" customHeight="1" x14ac:dyDescent="0.25">
      <c r="A87" s="12" t="s">
        <v>77</v>
      </c>
      <c r="B87" s="16">
        <f>B43+B50+B52+B55+B59+B63+B70+B72+B77+B80+B82+B84</f>
        <v>478324.30000000005</v>
      </c>
      <c r="C87" s="13">
        <f>C43+C50+C52+C55+C59+C63+C70+C72+C77+C80+C82+C84</f>
        <v>99.999999999999986</v>
      </c>
      <c r="D87" s="16">
        <f t="shared" ref="D87" si="22">D43+D50+D52+D55+D59+D63+D70+D72+D77+D80+D82+D84</f>
        <v>624550.69999999984</v>
      </c>
      <c r="E87" s="16"/>
      <c r="F87" s="16">
        <f>F43+F50+F52+F55+F59+F63+F70+F72+F77+F80+F82+F84</f>
        <v>469079.59999999992</v>
      </c>
      <c r="G87" s="13"/>
      <c r="H87" s="9">
        <f t="shared" si="11"/>
        <v>-1.932726395042053</v>
      </c>
      <c r="I87" s="10">
        <f t="shared" si="12"/>
        <v>75.106728725145942</v>
      </c>
    </row>
    <row r="88" spans="1:9" ht="115.5" customHeight="1" x14ac:dyDescent="0.25">
      <c r="A88" s="3" t="s">
        <v>78</v>
      </c>
      <c r="B88" s="17">
        <v>134102.70000000001</v>
      </c>
      <c r="C88" s="9">
        <f>B88/B87*100</f>
        <v>28.035937124666255</v>
      </c>
      <c r="D88" s="17">
        <v>206535.3</v>
      </c>
      <c r="E88" s="9">
        <f t="shared" ref="E88:G88" si="23">D88/D87*100</f>
        <v>33.069420945329185</v>
      </c>
      <c r="F88" s="17">
        <v>157327.4</v>
      </c>
      <c r="G88" s="9">
        <f t="shared" si="23"/>
        <v>33.53959541195141</v>
      </c>
      <c r="H88" s="9">
        <f t="shared" si="11"/>
        <v>17.318592392248618</v>
      </c>
      <c r="I88" s="10">
        <f t="shared" si="12"/>
        <v>76.174581294335638</v>
      </c>
    </row>
    <row r="89" spans="1:9" ht="51.75" customHeight="1" x14ac:dyDescent="0.25">
      <c r="A89" s="3" t="s">
        <v>79</v>
      </c>
      <c r="B89" s="17">
        <v>94592.6</v>
      </c>
      <c r="C89" s="9">
        <f>B89/B87*100</f>
        <v>19.775829912885463</v>
      </c>
      <c r="D89" s="17">
        <v>58812.3</v>
      </c>
      <c r="E89" s="9">
        <f t="shared" ref="E89:G89" si="24">D89/D87*100</f>
        <v>9.416737504257064</v>
      </c>
      <c r="F89" s="17">
        <v>36104.699999999997</v>
      </c>
      <c r="G89" s="9">
        <f t="shared" si="24"/>
        <v>7.696923933592509</v>
      </c>
      <c r="H89" s="9">
        <f t="shared" si="11"/>
        <v>-61.831369472876318</v>
      </c>
      <c r="I89" s="10">
        <f t="shared" si="12"/>
        <v>61.389709295504503</v>
      </c>
    </row>
    <row r="90" spans="1:9" ht="26.25" customHeight="1" x14ac:dyDescent="0.25">
      <c r="A90" s="3" t="s">
        <v>80</v>
      </c>
      <c r="B90" s="17">
        <v>13295</v>
      </c>
      <c r="C90" s="9">
        <f>B90/B87*100</f>
        <v>2.7794949995222904</v>
      </c>
      <c r="D90" s="17">
        <v>6842.4</v>
      </c>
      <c r="E90" s="9">
        <f t="shared" ref="E90:G90" si="25">D90/D87*100</f>
        <v>1.0955715845006662</v>
      </c>
      <c r="F90" s="17">
        <v>5419</v>
      </c>
      <c r="G90" s="9">
        <f t="shared" si="25"/>
        <v>1.1552410294542763</v>
      </c>
      <c r="H90" s="9">
        <f t="shared" si="11"/>
        <v>-59.240315908236177</v>
      </c>
      <c r="I90" s="10">
        <f t="shared" si="12"/>
        <v>79.197357652285746</v>
      </c>
    </row>
    <row r="91" spans="1:9" ht="51.75" customHeight="1" x14ac:dyDescent="0.25">
      <c r="A91" s="3" t="s">
        <v>81</v>
      </c>
      <c r="B91" s="17">
        <v>3248.7</v>
      </c>
      <c r="C91" s="9">
        <f>B91/B87*100</f>
        <v>0.67918355810064412</v>
      </c>
      <c r="D91" s="17">
        <v>13364.4</v>
      </c>
      <c r="E91" s="9">
        <f t="shared" ref="E91:G91" si="26">D91/D87*100</f>
        <v>2.1398422898253102</v>
      </c>
      <c r="F91" s="17">
        <v>8066.2</v>
      </c>
      <c r="G91" s="9">
        <f t="shared" si="26"/>
        <v>1.719580216236221</v>
      </c>
      <c r="H91" s="9">
        <f t="shared" si="11"/>
        <v>148.29008526487519</v>
      </c>
      <c r="I91" s="10">
        <f t="shared" si="12"/>
        <v>60.3558708209871</v>
      </c>
    </row>
    <row r="92" spans="1:9" ht="15" customHeight="1" x14ac:dyDescent="0.25">
      <c r="A92" s="3" t="s">
        <v>82</v>
      </c>
      <c r="B92" s="17">
        <v>21954.2</v>
      </c>
      <c r="C92" s="9">
        <f>B92/B87*100</f>
        <v>4.5898149017308967</v>
      </c>
      <c r="D92" s="17">
        <v>24146.7</v>
      </c>
      <c r="E92" s="9">
        <f t="shared" ref="E92:G92" si="27">D92/D87*100</f>
        <v>3.8662513707854314</v>
      </c>
      <c r="F92" s="17">
        <v>20423.7</v>
      </c>
      <c r="G92" s="9">
        <f t="shared" si="27"/>
        <v>4.3539945032783356</v>
      </c>
      <c r="H92" s="9">
        <f t="shared" si="11"/>
        <v>-6.9713312259157618</v>
      </c>
      <c r="I92" s="10">
        <f t="shared" si="12"/>
        <v>84.581744089254428</v>
      </c>
    </row>
    <row r="93" spans="1:9" ht="51.75" customHeight="1" x14ac:dyDescent="0.25">
      <c r="A93" s="3" t="s">
        <v>83</v>
      </c>
      <c r="B93" s="17">
        <v>208755.5</v>
      </c>
      <c r="C93" s="9">
        <f>B93/B87*100</f>
        <v>43.643089008858631</v>
      </c>
      <c r="D93" s="17">
        <v>308385.5</v>
      </c>
      <c r="E93" s="9">
        <f t="shared" ref="E93:G93" si="28">D93/D87*100</f>
        <v>49.377176264473015</v>
      </c>
      <c r="F93" s="17">
        <v>239258.6</v>
      </c>
      <c r="G93" s="9">
        <f t="shared" si="28"/>
        <v>51.005969988888886</v>
      </c>
      <c r="H93" s="9">
        <f t="shared" si="11"/>
        <v>14.611878489429017</v>
      </c>
      <c r="I93" s="10">
        <f t="shared" si="12"/>
        <v>77.584257366186165</v>
      </c>
    </row>
    <row r="94" spans="1:9" ht="42" customHeight="1" x14ac:dyDescent="0.25">
      <c r="A94" s="3" t="s">
        <v>84</v>
      </c>
      <c r="B94" s="17">
        <v>56</v>
      </c>
      <c r="C94" s="9">
        <f>B94/B87*100</f>
        <v>1.1707538170233039E-2</v>
      </c>
      <c r="D94" s="17">
        <v>537.1</v>
      </c>
      <c r="E94" s="9">
        <f t="shared" ref="E94:G94" si="29">D94/D87*100</f>
        <v>8.5997822114361591E-2</v>
      </c>
      <c r="F94" s="17">
        <v>44.8</v>
      </c>
      <c r="G94" s="9">
        <f t="shared" si="29"/>
        <v>9.550617848228745E-3</v>
      </c>
      <c r="H94" s="9">
        <f t="shared" si="11"/>
        <v>-20</v>
      </c>
      <c r="I94" s="10">
        <f t="shared" si="12"/>
        <v>8.3410910444982314</v>
      </c>
    </row>
    <row r="95" spans="1:9" ht="15" customHeight="1" x14ac:dyDescent="0.25">
      <c r="A95" s="3" t="s">
        <v>85</v>
      </c>
      <c r="B95" s="17">
        <f>SUM(B96:B100)</f>
        <v>2319.6</v>
      </c>
      <c r="C95" s="9">
        <f>B95/B87*100</f>
        <v>0.48494295606558141</v>
      </c>
      <c r="D95" s="17">
        <f>SUM(D96:D100)</f>
        <v>5927</v>
      </c>
      <c r="E95" s="9">
        <f t="shared" ref="E95:G95" si="30">D95/D87*100</f>
        <v>0.94900221871499002</v>
      </c>
      <c r="F95" s="17">
        <f>SUM(F96:F100)</f>
        <v>2435.1999999999998</v>
      </c>
      <c r="G95" s="9">
        <f t="shared" si="30"/>
        <v>0.51914429875014823</v>
      </c>
      <c r="H95" s="9">
        <f t="shared" si="11"/>
        <v>4.9836178651491565</v>
      </c>
      <c r="I95" s="10">
        <f t="shared" si="12"/>
        <v>41.086553062257465</v>
      </c>
    </row>
    <row r="96" spans="1:9" ht="77.25" customHeight="1" x14ac:dyDescent="0.25">
      <c r="A96" s="3" t="s">
        <v>86</v>
      </c>
      <c r="B96" s="17">
        <v>441</v>
      </c>
      <c r="C96" s="9">
        <f>B96/B87*100</f>
        <v>9.2196863090585182E-2</v>
      </c>
      <c r="D96" s="17">
        <v>1000</v>
      </c>
      <c r="E96" s="9">
        <f t="shared" ref="E96:G96" si="31">D96/D87*100</f>
        <v>0.16011510354563693</v>
      </c>
      <c r="F96" s="17">
        <v>794.6</v>
      </c>
      <c r="G96" s="9">
        <f t="shared" si="31"/>
        <v>0.1693955567455929</v>
      </c>
      <c r="H96" s="9">
        <f t="shared" si="11"/>
        <v>80.181405895691597</v>
      </c>
      <c r="I96" s="10">
        <f t="shared" si="12"/>
        <v>79.459999999999994</v>
      </c>
    </row>
    <row r="97" spans="1:9" ht="15" customHeight="1" x14ac:dyDescent="0.25">
      <c r="A97" s="3" t="s">
        <v>87</v>
      </c>
      <c r="B97" s="17">
        <v>696.8</v>
      </c>
      <c r="C97" s="9">
        <f>B97/B87*100</f>
        <v>0.1456752249467568</v>
      </c>
      <c r="D97" s="17">
        <v>1420.6</v>
      </c>
      <c r="E97" s="9">
        <f>D97/D87*100</f>
        <v>0.2274595160969318</v>
      </c>
      <c r="F97" s="17">
        <v>1420.6</v>
      </c>
      <c r="G97" s="9">
        <f>F97/F87*100</f>
        <v>0.30284838649986057</v>
      </c>
      <c r="H97" s="9">
        <f t="shared" si="11"/>
        <v>103.8748564867968</v>
      </c>
      <c r="I97" s="10">
        <f t="shared" si="12"/>
        <v>100</v>
      </c>
    </row>
    <row r="98" spans="1:9" ht="26.25" customHeight="1" x14ac:dyDescent="0.25">
      <c r="A98" s="3" t="s">
        <v>88</v>
      </c>
      <c r="B98" s="17">
        <v>1181.8</v>
      </c>
      <c r="C98" s="9">
        <f>B98/B87*100</f>
        <v>0.24707086802823941</v>
      </c>
      <c r="D98" s="17">
        <v>496.1</v>
      </c>
      <c r="E98" s="9">
        <f>D98/D87*100</f>
        <v>7.9433102868990482E-2</v>
      </c>
      <c r="F98" s="17">
        <v>220</v>
      </c>
      <c r="G98" s="9">
        <f>F98/F87*100</f>
        <v>4.6900355504694735E-2</v>
      </c>
      <c r="H98" s="9">
        <f t="shared" si="11"/>
        <v>-81.38432898967676</v>
      </c>
      <c r="I98" s="10">
        <f t="shared" si="12"/>
        <v>44.345898004434588</v>
      </c>
    </row>
    <row r="99" spans="1:9" ht="15" customHeight="1" x14ac:dyDescent="0.25">
      <c r="A99" s="3" t="s">
        <v>89</v>
      </c>
      <c r="B99" s="17">
        <v>0</v>
      </c>
      <c r="C99" s="9">
        <f>B99/B87*100</f>
        <v>0</v>
      </c>
      <c r="D99" s="17">
        <v>3010.3</v>
      </c>
      <c r="E99" s="9">
        <f>D99/D87*100</f>
        <v>0.48199449620343088</v>
      </c>
      <c r="F99" s="17">
        <v>0</v>
      </c>
      <c r="G99" s="9">
        <f>F99/F87*100</f>
        <v>0</v>
      </c>
      <c r="H99" s="9" t="e">
        <f t="shared" si="11"/>
        <v>#DIV/0!</v>
      </c>
      <c r="I99" s="10">
        <f t="shared" si="12"/>
        <v>0</v>
      </c>
    </row>
    <row r="100" spans="1:9" ht="15" customHeight="1" x14ac:dyDescent="0.25">
      <c r="A100" s="3" t="s">
        <v>90</v>
      </c>
      <c r="B100" s="17">
        <v>0</v>
      </c>
      <c r="C100" s="9">
        <f>B100/B87*100</f>
        <v>0</v>
      </c>
      <c r="D100" s="17">
        <v>0</v>
      </c>
      <c r="E100" s="9">
        <f>D100/D87*100</f>
        <v>0</v>
      </c>
      <c r="F100" s="17">
        <v>0</v>
      </c>
      <c r="G100" s="9">
        <f>F100/F87*100</f>
        <v>0</v>
      </c>
      <c r="H100" s="9" t="e">
        <f t="shared" si="11"/>
        <v>#DIV/0!</v>
      </c>
      <c r="I100" s="10" t="e">
        <f t="shared" si="12"/>
        <v>#DIV/0!</v>
      </c>
    </row>
    <row r="101" spans="1:9" ht="26.25" customHeight="1" x14ac:dyDescent="0.25">
      <c r="A101" s="3" t="s">
        <v>91</v>
      </c>
      <c r="B101" s="17">
        <f>B42-B87</f>
        <v>17909.699999999953</v>
      </c>
      <c r="C101" s="9"/>
      <c r="D101" s="17">
        <f>D42-D87</f>
        <v>-65211.699999999837</v>
      </c>
      <c r="E101" s="9"/>
      <c r="F101" s="17">
        <f>F42-F87</f>
        <v>19794.400000000081</v>
      </c>
      <c r="G101" s="9"/>
      <c r="H101" s="9"/>
      <c r="I101" s="9"/>
    </row>
    <row r="102" spans="1:9" x14ac:dyDescent="0.25">
      <c r="A102" s="26" t="s">
        <v>92</v>
      </c>
      <c r="B102" s="27"/>
      <c r="C102" s="27"/>
      <c r="D102" s="27"/>
      <c r="E102" s="27"/>
      <c r="F102" s="27"/>
      <c r="G102" s="27"/>
      <c r="H102" s="27"/>
      <c r="I102" s="28"/>
    </row>
    <row r="103" spans="1:9" ht="64.5" customHeight="1" x14ac:dyDescent="0.25">
      <c r="A103" s="3" t="s">
        <v>93</v>
      </c>
      <c r="B103" s="8"/>
      <c r="C103" s="8"/>
      <c r="D103" s="8"/>
      <c r="E103" s="8"/>
      <c r="F103" s="8"/>
      <c r="G103" s="8"/>
      <c r="H103" s="8"/>
      <c r="I103" s="8"/>
    </row>
    <row r="104" spans="1:9" ht="39" customHeight="1" x14ac:dyDescent="0.25">
      <c r="A104" s="3" t="s">
        <v>94</v>
      </c>
      <c r="B104" s="8"/>
      <c r="C104" s="8"/>
      <c r="D104" s="20">
        <v>0</v>
      </c>
      <c r="E104" s="20"/>
      <c r="F104" s="20">
        <v>0</v>
      </c>
      <c r="G104" s="8"/>
      <c r="H104" s="8"/>
      <c r="I104" s="8"/>
    </row>
    <row r="105" spans="1:9" ht="39" customHeight="1" x14ac:dyDescent="0.25">
      <c r="A105" s="3" t="s">
        <v>95</v>
      </c>
      <c r="B105" s="8">
        <v>-7373</v>
      </c>
      <c r="C105" s="8"/>
      <c r="D105" s="20">
        <v>0</v>
      </c>
      <c r="E105" s="20"/>
      <c r="F105" s="20">
        <v>0</v>
      </c>
      <c r="G105" s="8"/>
      <c r="H105" s="8"/>
      <c r="I105" s="8"/>
    </row>
    <row r="106" spans="1:9" ht="39" customHeight="1" x14ac:dyDescent="0.25">
      <c r="A106" s="3" t="s">
        <v>96</v>
      </c>
      <c r="B106" s="8"/>
      <c r="C106" s="8"/>
      <c r="D106" s="20">
        <v>0</v>
      </c>
      <c r="E106" s="20"/>
      <c r="F106" s="20">
        <v>0</v>
      </c>
      <c r="G106" s="8"/>
      <c r="H106" s="8"/>
      <c r="I106" s="8"/>
    </row>
    <row r="107" spans="1:9" ht="51.75" customHeight="1" x14ac:dyDescent="0.25">
      <c r="A107" s="3" t="s">
        <v>97</v>
      </c>
      <c r="B107" s="8"/>
      <c r="C107" s="8"/>
      <c r="D107" s="20">
        <v>0</v>
      </c>
      <c r="E107" s="20"/>
      <c r="F107" s="20">
        <v>0</v>
      </c>
      <c r="G107" s="8"/>
      <c r="H107" s="8"/>
      <c r="I107" s="8"/>
    </row>
    <row r="108" spans="1:9" ht="51.75" customHeight="1" x14ac:dyDescent="0.25">
      <c r="A108" s="3" t="s">
        <v>98</v>
      </c>
      <c r="B108" s="8"/>
      <c r="C108" s="8"/>
      <c r="D108" s="20">
        <v>0</v>
      </c>
      <c r="E108" s="20"/>
      <c r="F108" s="20">
        <v>0</v>
      </c>
      <c r="G108" s="8"/>
      <c r="H108" s="8"/>
      <c r="I108" s="8"/>
    </row>
    <row r="109" spans="1:9" ht="39" customHeight="1" x14ac:dyDescent="0.25">
      <c r="A109" s="3" t="s">
        <v>99</v>
      </c>
      <c r="B109" s="8"/>
      <c r="C109" s="8"/>
      <c r="D109" s="20">
        <v>0</v>
      </c>
      <c r="E109" s="20"/>
      <c r="F109" s="20">
        <v>0</v>
      </c>
      <c r="G109" s="8"/>
      <c r="H109" s="8"/>
      <c r="I109" s="8"/>
    </row>
    <row r="110" spans="1:9" ht="39" customHeight="1" x14ac:dyDescent="0.25">
      <c r="A110" s="3" t="s">
        <v>100</v>
      </c>
      <c r="B110" s="8">
        <v>-10537</v>
      </c>
      <c r="C110" s="8"/>
      <c r="D110" s="20">
        <v>15601</v>
      </c>
      <c r="E110" s="20"/>
      <c r="F110" s="20">
        <v>-19795</v>
      </c>
      <c r="G110" s="8"/>
      <c r="H110" s="8"/>
      <c r="I110" s="8"/>
    </row>
    <row r="111" spans="1:9" ht="39" customHeight="1" x14ac:dyDescent="0.25">
      <c r="A111" s="3" t="s">
        <v>101</v>
      </c>
      <c r="B111" s="7">
        <f t="shared" ref="B111" si="32">SUM(B103:B110)</f>
        <v>-17910</v>
      </c>
      <c r="C111" s="7"/>
      <c r="D111" s="21">
        <f t="shared" ref="D111:F111" si="33">SUM(D104:D110)</f>
        <v>15601</v>
      </c>
      <c r="E111" s="21"/>
      <c r="F111" s="21">
        <f t="shared" si="33"/>
        <v>-19795</v>
      </c>
      <c r="G111" s="7"/>
      <c r="H111" s="7"/>
      <c r="I111" s="8"/>
    </row>
    <row r="112" spans="1:9" x14ac:dyDescent="0.25">
      <c r="A112" s="1"/>
      <c r="B112" s="1"/>
      <c r="C112" s="1"/>
      <c r="D112" s="1"/>
      <c r="E112" s="1"/>
      <c r="F112" s="1"/>
      <c r="G112" s="1"/>
      <c r="H112" s="1"/>
      <c r="I112" s="1"/>
    </row>
    <row r="113" spans="1:9" x14ac:dyDescent="0.25">
      <c r="A113" s="1"/>
      <c r="B113" s="1"/>
      <c r="C113" s="1"/>
      <c r="D113" s="6"/>
      <c r="E113" s="1"/>
      <c r="F113" s="1"/>
      <c r="G113" s="1"/>
      <c r="H113" s="1"/>
      <c r="I113" s="1"/>
    </row>
  </sheetData>
  <autoFilter ref="A6:I111" xr:uid="{00000000-0009-0000-0000-000000000000}"/>
  <mergeCells count="3">
    <mergeCell ref="A2:I2"/>
    <mergeCell ref="A7:I7"/>
    <mergeCell ref="A102:I10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Информация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cp:lastPrinted>2023-12-15T14:47:19Z</cp:lastPrinted>
  <dcterms:created xsi:type="dcterms:W3CDTF">2023-12-15T14:38:03Z</dcterms:created>
  <dcterms:modified xsi:type="dcterms:W3CDTF">2024-11-18T11:10:17Z</dcterms:modified>
</cp:coreProperties>
</file>