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0.254\save\13 ИНФОРМАЦИЯ НА САЙТ\2024 год\Исполнение консолидированного бюджета\"/>
    </mc:Choice>
  </mc:AlternateContent>
  <xr:revisionPtr revIDLastSave="0" documentId="13_ncr:1_{9C0BC796-7333-4C1B-8573-6B1BED4A52BF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Информация" sheetId="1" r:id="rId1"/>
  </sheets>
  <definedNames>
    <definedName name="_xlnm._FilterDatabase" localSheetId="0" hidden="1">Информация!$A$6:$I$113</definedName>
  </definedNames>
  <calcPr calcId="191029"/>
</workbook>
</file>

<file path=xl/calcChain.xml><?xml version="1.0" encoding="utf-8"?>
<calcChain xmlns="http://schemas.openxmlformats.org/spreadsheetml/2006/main">
  <c r="B61" i="1" l="1"/>
  <c r="B113" i="1"/>
  <c r="B33" i="1"/>
  <c r="B32" i="1"/>
  <c r="B31" i="1" s="1"/>
  <c r="B25" i="1"/>
  <c r="B19" i="1"/>
  <c r="B14" i="1"/>
  <c r="B12" i="1"/>
  <c r="B11" i="1" s="1"/>
  <c r="B9" i="1"/>
  <c r="B8" i="1" l="1"/>
  <c r="B42" i="1" s="1"/>
  <c r="F25" i="1"/>
  <c r="D86" i="1" l="1"/>
  <c r="F19" i="1" l="1"/>
  <c r="F12" i="1" l="1"/>
  <c r="B82" i="1" l="1"/>
  <c r="D113" i="1" l="1"/>
  <c r="F113" i="1"/>
  <c r="C25" i="1"/>
  <c r="C11" i="1"/>
  <c r="C40" i="1"/>
  <c r="C36" i="1"/>
  <c r="C32" i="1"/>
  <c r="C27" i="1"/>
  <c r="C22" i="1"/>
  <c r="C18" i="1"/>
  <c r="C14" i="1"/>
  <c r="C12" i="1"/>
  <c r="C9" i="1"/>
  <c r="I41" i="1"/>
  <c r="H41" i="1"/>
  <c r="I37" i="1"/>
  <c r="H37" i="1"/>
  <c r="I36" i="1"/>
  <c r="I34" i="1"/>
  <c r="H34" i="1"/>
  <c r="F33" i="1"/>
  <c r="D33" i="1"/>
  <c r="D32" i="1" s="1"/>
  <c r="D31" i="1" s="1"/>
  <c r="F32" i="1"/>
  <c r="F31" i="1" s="1"/>
  <c r="I30" i="1"/>
  <c r="H30" i="1"/>
  <c r="I29" i="1"/>
  <c r="H29" i="1"/>
  <c r="I28" i="1"/>
  <c r="H28" i="1"/>
  <c r="I27" i="1"/>
  <c r="H27" i="1"/>
  <c r="I26" i="1"/>
  <c r="D25" i="1"/>
  <c r="I24" i="1"/>
  <c r="H24" i="1"/>
  <c r="I22" i="1"/>
  <c r="H22" i="1"/>
  <c r="D19" i="1"/>
  <c r="I18" i="1"/>
  <c r="H18" i="1"/>
  <c r="I17" i="1"/>
  <c r="H16" i="1"/>
  <c r="I15" i="1"/>
  <c r="H15" i="1"/>
  <c r="F14" i="1"/>
  <c r="D14" i="1"/>
  <c r="I13" i="1"/>
  <c r="H13" i="1"/>
  <c r="D12" i="1"/>
  <c r="D11" i="1" s="1"/>
  <c r="I10" i="1"/>
  <c r="H10" i="1"/>
  <c r="F9" i="1"/>
  <c r="D9" i="1"/>
  <c r="C10" i="1" l="1"/>
  <c r="C15" i="1"/>
  <c r="C19" i="1"/>
  <c r="C23" i="1"/>
  <c r="C28" i="1"/>
  <c r="C33" i="1"/>
  <c r="C37" i="1"/>
  <c r="C41" i="1"/>
  <c r="C16" i="1"/>
  <c r="C20" i="1"/>
  <c r="C24" i="1"/>
  <c r="C29" i="1"/>
  <c r="C34" i="1"/>
  <c r="C38" i="1"/>
  <c r="C8" i="1"/>
  <c r="C13" i="1"/>
  <c r="C17" i="1"/>
  <c r="C21" i="1"/>
  <c r="C26" i="1"/>
  <c r="C30" i="1"/>
  <c r="C35" i="1"/>
  <c r="C39" i="1"/>
  <c r="C31" i="1"/>
  <c r="C42" i="1" s="1"/>
  <c r="I32" i="1"/>
  <c r="I12" i="1"/>
  <c r="H14" i="1"/>
  <c r="I14" i="1"/>
  <c r="H9" i="1"/>
  <c r="I9" i="1"/>
  <c r="F11" i="1"/>
  <c r="I11" i="1" s="1"/>
  <c r="H31" i="1"/>
  <c r="H32" i="1"/>
  <c r="H33" i="1"/>
  <c r="H11" i="1"/>
  <c r="H12" i="1"/>
  <c r="I31" i="1"/>
  <c r="I33" i="1"/>
  <c r="I25" i="1"/>
  <c r="D8" i="1"/>
  <c r="D54" i="1"/>
  <c r="F54" i="1"/>
  <c r="I55" i="1"/>
  <c r="H55" i="1"/>
  <c r="F8" i="1" l="1"/>
  <c r="F42" i="1" s="1"/>
  <c r="G8" i="1" s="1"/>
  <c r="D42" i="1"/>
  <c r="F86" i="1"/>
  <c r="B86" i="1"/>
  <c r="H49" i="1"/>
  <c r="I49" i="1"/>
  <c r="B43" i="1"/>
  <c r="I46" i="1"/>
  <c r="H46" i="1"/>
  <c r="F97" i="1"/>
  <c r="H44" i="1"/>
  <c r="H47" i="1"/>
  <c r="H50" i="1"/>
  <c r="H53" i="1"/>
  <c r="D97" i="1"/>
  <c r="I44" i="1"/>
  <c r="I45" i="1"/>
  <c r="I47" i="1"/>
  <c r="I48" i="1"/>
  <c r="I50" i="1"/>
  <c r="I51" i="1"/>
  <c r="I53" i="1"/>
  <c r="I56" i="1"/>
  <c r="I58" i="1"/>
  <c r="I59" i="1"/>
  <c r="I60" i="1"/>
  <c r="I62" i="1"/>
  <c r="I63" i="1"/>
  <c r="I64" i="1"/>
  <c r="I66" i="1"/>
  <c r="I67" i="1"/>
  <c r="I68" i="1"/>
  <c r="I69" i="1"/>
  <c r="I70" i="1"/>
  <c r="I71" i="1"/>
  <c r="I73" i="1"/>
  <c r="I75" i="1"/>
  <c r="I76" i="1"/>
  <c r="I77" i="1"/>
  <c r="I78" i="1"/>
  <c r="I80" i="1"/>
  <c r="I81" i="1"/>
  <c r="I83" i="1"/>
  <c r="I85" i="1"/>
  <c r="I88" i="1"/>
  <c r="I90" i="1"/>
  <c r="I91" i="1"/>
  <c r="I92" i="1"/>
  <c r="I93" i="1"/>
  <c r="I94" i="1"/>
  <c r="I95" i="1"/>
  <c r="I96" i="1"/>
  <c r="I98" i="1"/>
  <c r="I99" i="1"/>
  <c r="I100" i="1"/>
  <c r="I101" i="1"/>
  <c r="I102" i="1"/>
  <c r="H58" i="1"/>
  <c r="H59" i="1"/>
  <c r="H60" i="1"/>
  <c r="H62" i="1"/>
  <c r="H63" i="1"/>
  <c r="H64" i="1"/>
  <c r="H66" i="1"/>
  <c r="H67" i="1"/>
  <c r="H68" i="1"/>
  <c r="H69" i="1"/>
  <c r="H70" i="1"/>
  <c r="H71" i="1"/>
  <c r="H73" i="1"/>
  <c r="H75" i="1"/>
  <c r="H76" i="1"/>
  <c r="H77" i="1"/>
  <c r="H78" i="1"/>
  <c r="H80" i="1"/>
  <c r="H81" i="1"/>
  <c r="H83" i="1"/>
  <c r="H85" i="1"/>
  <c r="H88" i="1"/>
  <c r="H90" i="1"/>
  <c r="H91" i="1"/>
  <c r="H92" i="1"/>
  <c r="H93" i="1"/>
  <c r="H94" i="1"/>
  <c r="H95" i="1"/>
  <c r="H96" i="1"/>
  <c r="H98" i="1"/>
  <c r="H99" i="1"/>
  <c r="H100" i="1"/>
  <c r="H101" i="1"/>
  <c r="H102" i="1"/>
  <c r="H51" i="1"/>
  <c r="H56" i="1"/>
  <c r="H48" i="1"/>
  <c r="H45" i="1"/>
  <c r="F84" i="1"/>
  <c r="D84" i="1"/>
  <c r="F82" i="1"/>
  <c r="D82" i="1"/>
  <c r="F79" i="1"/>
  <c r="D79" i="1"/>
  <c r="F74" i="1"/>
  <c r="D74" i="1"/>
  <c r="F72" i="1"/>
  <c r="D72" i="1"/>
  <c r="F65" i="1"/>
  <c r="D65" i="1"/>
  <c r="F61" i="1"/>
  <c r="D61" i="1"/>
  <c r="F57" i="1"/>
  <c r="D57" i="1"/>
  <c r="F52" i="1"/>
  <c r="F43" i="1"/>
  <c r="D52" i="1"/>
  <c r="D43" i="1"/>
  <c r="H8" i="1" l="1"/>
  <c r="H42" i="1" s="1"/>
  <c r="I8" i="1"/>
  <c r="I42" i="1" s="1"/>
  <c r="G40" i="1"/>
  <c r="G38" i="1"/>
  <c r="G36" i="1"/>
  <c r="G34" i="1"/>
  <c r="G32" i="1"/>
  <c r="G30" i="1"/>
  <c r="G28" i="1"/>
  <c r="G26" i="1"/>
  <c r="G24" i="1"/>
  <c r="G22" i="1"/>
  <c r="G20" i="1"/>
  <c r="G18" i="1"/>
  <c r="G16" i="1"/>
  <c r="G14" i="1"/>
  <c r="G12" i="1"/>
  <c r="G10" i="1"/>
  <c r="G41" i="1"/>
  <c r="G39" i="1"/>
  <c r="G37" i="1"/>
  <c r="G35" i="1"/>
  <c r="G33" i="1"/>
  <c r="G31" i="1"/>
  <c r="G42" i="1" s="1"/>
  <c r="G29" i="1"/>
  <c r="G27" i="1"/>
  <c r="G25" i="1"/>
  <c r="G23" i="1"/>
  <c r="G21" i="1"/>
  <c r="G19" i="1"/>
  <c r="G17" i="1"/>
  <c r="G15" i="1"/>
  <c r="G13" i="1"/>
  <c r="G11" i="1"/>
  <c r="G9" i="1"/>
  <c r="E40" i="1"/>
  <c r="E38" i="1"/>
  <c r="E36" i="1"/>
  <c r="E34" i="1"/>
  <c r="E32" i="1"/>
  <c r="E30" i="1"/>
  <c r="E28" i="1"/>
  <c r="E26" i="1"/>
  <c r="E24" i="1"/>
  <c r="E22" i="1"/>
  <c r="E20" i="1"/>
  <c r="E18" i="1"/>
  <c r="E16" i="1"/>
  <c r="E14" i="1"/>
  <c r="E12" i="1"/>
  <c r="E10" i="1"/>
  <c r="E41" i="1"/>
  <c r="E39" i="1"/>
  <c r="E37" i="1"/>
  <c r="E35" i="1"/>
  <c r="E33" i="1"/>
  <c r="E31" i="1"/>
  <c r="E29" i="1"/>
  <c r="E27" i="1"/>
  <c r="E25" i="1"/>
  <c r="E23" i="1"/>
  <c r="E21" i="1"/>
  <c r="E19" i="1"/>
  <c r="E17" i="1"/>
  <c r="E15" i="1"/>
  <c r="E13" i="1"/>
  <c r="E11" i="1"/>
  <c r="E9" i="1"/>
  <c r="E8" i="1"/>
  <c r="I54" i="1"/>
  <c r="I65" i="1"/>
  <c r="I74" i="1"/>
  <c r="I61" i="1"/>
  <c r="I79" i="1"/>
  <c r="I84" i="1"/>
  <c r="I72" i="1"/>
  <c r="I57" i="1"/>
  <c r="I82" i="1"/>
  <c r="I52" i="1"/>
  <c r="I97" i="1"/>
  <c r="I43" i="1"/>
  <c r="B97" i="1"/>
  <c r="H97" i="1" s="1"/>
  <c r="H86" i="1"/>
  <c r="B84" i="1"/>
  <c r="H84" i="1" s="1"/>
  <c r="H82" i="1"/>
  <c r="B79" i="1"/>
  <c r="H79" i="1" s="1"/>
  <c r="B74" i="1"/>
  <c r="H74" i="1" s="1"/>
  <c r="B72" i="1"/>
  <c r="H72" i="1" s="1"/>
  <c r="B65" i="1"/>
  <c r="H65" i="1" s="1"/>
  <c r="H61" i="1"/>
  <c r="B57" i="1"/>
  <c r="H57" i="1" s="1"/>
  <c r="B54" i="1"/>
  <c r="H54" i="1" s="1"/>
  <c r="B52" i="1"/>
  <c r="H52" i="1" s="1"/>
  <c r="H43" i="1"/>
  <c r="F89" i="1"/>
  <c r="E42" i="1" l="1"/>
  <c r="G46" i="1"/>
  <c r="G55" i="1"/>
  <c r="G82" i="1"/>
  <c r="G65" i="1"/>
  <c r="G45" i="1"/>
  <c r="G80" i="1"/>
  <c r="G86" i="1"/>
  <c r="G77" i="1"/>
  <c r="G85" i="1"/>
  <c r="G76" i="1"/>
  <c r="G44" i="1"/>
  <c r="G61" i="1"/>
  <c r="G59" i="1"/>
  <c r="G88" i="1"/>
  <c r="G81" i="1"/>
  <c r="G69" i="1"/>
  <c r="G52" i="1"/>
  <c r="F103" i="1"/>
  <c r="G84" i="1"/>
  <c r="G78" i="1"/>
  <c r="G67" i="1"/>
  <c r="G57" i="1"/>
  <c r="G83" i="1"/>
  <c r="G79" i="1"/>
  <c r="G71" i="1"/>
  <c r="G63" i="1"/>
  <c r="G54" i="1"/>
  <c r="G50" i="1"/>
  <c r="G47" i="1"/>
  <c r="B89" i="1"/>
  <c r="C55" i="1" s="1"/>
  <c r="G43" i="1"/>
  <c r="G72" i="1"/>
  <c r="G70" i="1"/>
  <c r="G68" i="1"/>
  <c r="G66" i="1"/>
  <c r="G64" i="1"/>
  <c r="G62" i="1"/>
  <c r="G60" i="1"/>
  <c r="G58" i="1"/>
  <c r="G56" i="1"/>
  <c r="G53" i="1"/>
  <c r="G51" i="1"/>
  <c r="G48" i="1"/>
  <c r="C46" i="1" l="1"/>
  <c r="H89" i="1"/>
  <c r="C102" i="1"/>
  <c r="C91" i="1"/>
  <c r="C58" i="1"/>
  <c r="C90" i="1"/>
  <c r="C92" i="1"/>
  <c r="C43" i="1"/>
  <c r="C59" i="1"/>
  <c r="C56" i="1"/>
  <c r="C74" i="1"/>
  <c r="C52" i="1"/>
  <c r="C65" i="1"/>
  <c r="C77" i="1"/>
  <c r="C78" i="1"/>
  <c r="C95" i="1"/>
  <c r="C62" i="1"/>
  <c r="C85" i="1"/>
  <c r="C100" i="1"/>
  <c r="C51" i="1"/>
  <c r="C69" i="1"/>
  <c r="C93" i="1"/>
  <c r="C44" i="1"/>
  <c r="C47" i="1"/>
  <c r="C71" i="1"/>
  <c r="C94" i="1"/>
  <c r="C45" i="1"/>
  <c r="C61" i="1"/>
  <c r="C83" i="1"/>
  <c r="C57" i="1"/>
  <c r="C86" i="1"/>
  <c r="C70" i="1"/>
  <c r="C53" i="1"/>
  <c r="C73" i="1"/>
  <c r="C75" i="1"/>
  <c r="C98" i="1"/>
  <c r="C63" i="1"/>
  <c r="C54" i="1"/>
  <c r="C76" i="1"/>
  <c r="C99" i="1"/>
  <c r="C64" i="1"/>
  <c r="C67" i="1"/>
  <c r="C88" i="1"/>
  <c r="C79" i="1"/>
  <c r="C82" i="1"/>
  <c r="C66" i="1"/>
  <c r="C48" i="1"/>
  <c r="C97" i="1"/>
  <c r="C80" i="1"/>
  <c r="B103" i="1"/>
  <c r="C84" i="1"/>
  <c r="C60" i="1"/>
  <c r="C81" i="1"/>
  <c r="C68" i="1"/>
  <c r="C50" i="1"/>
  <c r="C72" i="1"/>
  <c r="C96" i="1"/>
  <c r="C101" i="1"/>
  <c r="C89" i="1" l="1"/>
  <c r="G94" i="1"/>
  <c r="G91" i="1"/>
  <c r="G92" i="1"/>
  <c r="G97" i="1"/>
  <c r="G98" i="1"/>
  <c r="G95" i="1"/>
  <c r="G96" i="1"/>
  <c r="G74" i="1"/>
  <c r="G101" i="1"/>
  <c r="G102" i="1"/>
  <c r="G99" i="1"/>
  <c r="G100" i="1"/>
  <c r="G93" i="1"/>
  <c r="G90" i="1"/>
  <c r="G73" i="1"/>
  <c r="G75" i="1"/>
  <c r="I86" i="1"/>
  <c r="D89" i="1"/>
  <c r="E86" i="1" l="1"/>
  <c r="E55" i="1"/>
  <c r="E44" i="1"/>
  <c r="E65" i="1"/>
  <c r="E70" i="1"/>
  <c r="E64" i="1"/>
  <c r="E72" i="1"/>
  <c r="E47" i="1"/>
  <c r="E61" i="1"/>
  <c r="E58" i="1"/>
  <c r="E91" i="1"/>
  <c r="E84" i="1"/>
  <c r="E82" i="1"/>
  <c r="E46" i="1"/>
  <c r="D103" i="1"/>
  <c r="E71" i="1"/>
  <c r="E57" i="1"/>
  <c r="E66" i="1"/>
  <c r="E68" i="1"/>
  <c r="E102" i="1"/>
  <c r="E62" i="1"/>
  <c r="E95" i="1"/>
  <c r="E69" i="1"/>
  <c r="E94" i="1"/>
  <c r="E73" i="1"/>
  <c r="E90" i="1"/>
  <c r="E100" i="1"/>
  <c r="E76" i="1"/>
  <c r="E79" i="1"/>
  <c r="E97" i="1"/>
  <c r="E88" i="1"/>
  <c r="E83" i="1"/>
  <c r="E45" i="1"/>
  <c r="E48" i="1"/>
  <c r="E78" i="1"/>
  <c r="E93" i="1"/>
  <c r="E59" i="1"/>
  <c r="E60" i="1"/>
  <c r="E51" i="1"/>
  <c r="E74" i="1"/>
  <c r="E50" i="1"/>
  <c r="E54" i="1"/>
  <c r="E43" i="1"/>
  <c r="E77" i="1"/>
  <c r="E92" i="1"/>
  <c r="E75" i="1"/>
  <c r="E67" i="1"/>
  <c r="E63" i="1"/>
  <c r="I89" i="1"/>
  <c r="E53" i="1"/>
  <c r="E99" i="1"/>
  <c r="E101" i="1"/>
  <c r="E80" i="1"/>
  <c r="E85" i="1"/>
  <c r="E96" i="1"/>
  <c r="E98" i="1"/>
  <c r="E81" i="1"/>
  <c r="E56" i="1"/>
  <c r="E52" i="1"/>
</calcChain>
</file>

<file path=xl/sharedStrings.xml><?xml version="1.0" encoding="utf-8"?>
<sst xmlns="http://schemas.openxmlformats.org/spreadsheetml/2006/main" count="120" uniqueCount="118">
  <si>
    <t>тыс руб</t>
  </si>
  <si>
    <t>Наименование показателя</t>
  </si>
  <si>
    <t>Уд.вес в общем объеме</t>
  </si>
  <si>
    <t>Процент прироста (+), снижения (-) (гр.6/гр.2*100-100)</t>
  </si>
  <si>
    <t>Процент исполнения (гр.6/гр.4*100)</t>
  </si>
  <si>
    <t>1</t>
  </si>
  <si>
    <t>2</t>
  </si>
  <si>
    <t>Доходы бюджета</t>
  </si>
  <si>
    <t>НАЛОГОВЫЕ И НЕНАЛОГОВЫЕ ДОХОДЫ</t>
  </si>
  <si>
    <t>НАЛОГИ НА ПРИБЫЛЬ, ДОХОДЫ</t>
  </si>
  <si>
    <t>Налог на доходы физических лиц</t>
  </si>
  <si>
    <t>НАЛОГИ НА ТОВАРЫ (РАБОТЫ, УСЛУГИ) РЕАЛИЗУЕМЫЕ НА ТЕРРИТОРИИ РОССИЙСКОЙ ФЕДЕРАЦИИ</t>
  </si>
  <si>
    <t>Акцизы по подакцизным товарам (продукции)</t>
  </si>
  <si>
    <t>- доходы от уплаты акцизов на нефтепродукты</t>
  </si>
  <si>
    <t>НАЛОГИ НА СОВОКУПНЫЙ ДОХОД</t>
  </si>
  <si>
    <t>Налог, взимаемый в связи с применением упрощенной системы налогообложения</t>
  </si>
  <si>
    <t>НАЛОГИ НА ИМУЩЕСТВО</t>
  </si>
  <si>
    <t>ГОСУДАРСТВЕННАЯ ПОШЛИНА</t>
  </si>
  <si>
    <t>ЗАДОЛЖЕННОСТЬ И ПЕРЕРАСЧЕТЫ ПО ОТМЕНЕННЫМ НАЛОГАМ, СБОРАМ И ИНЫМ ОБЯЗАТЕЛЬНЫМ ПЛАТЕЖАМ</t>
  </si>
  <si>
    <t>ДОХОДЫ ОТ ИСПОЛЬЗОВАНИЯ ИМУЩЕСТВА, НАХОДЯЩЕГОСЯ В ГОСУДАРСТВЕННОЙ И МУНИЦИПАЛЬНОЙ СОБСТВЕННОСТИ</t>
  </si>
  <si>
    <t>ПЛАТЕЖИ ПРИ ПОЛЬЗОВАНИИ ПРИРОДНЫМИ РЕСУРСАМИ</t>
  </si>
  <si>
    <t>Плата за негативное воздействие на окружающую среду</t>
  </si>
  <si>
    <t>ДОХОДЫ ОТ ОКАЗАНИЯ ПЛАТНЫХ УСЛУГ И КОМПЕНСАЦИИ ЗАТРАТ ГОСУДАРСТВА</t>
  </si>
  <si>
    <t>ДОХОДЫ ОТ ПРОДАЖИ МАТЕРИАЛЬНЫХ И НЕМАТЕРИАЛЬНЫХ АКТИВОВ</t>
  </si>
  <si>
    <t>ШТРАФЫ, САНКЦИИ, ВОЗМЕЩЕНИЕ УЩЕРБА</t>
  </si>
  <si>
    <t>ПРОЧИЕ НЕНАЛОГОВЫЕ ДОХОДЫ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</si>
  <si>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</si>
  <si>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</si>
  <si>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Дотации бюджетам субъектов Российской Федерации и муниципальных образований</t>
  </si>
  <si>
    <t>- Дотации на выравнивание уровня бюджетной обеспеченности</t>
  </si>
  <si>
    <t>Иные межбюджетные трансферты</t>
  </si>
  <si>
    <t>ПРОЧИЕ БЕЗВОЗМЕЗДНЫЕ ПОСТУПЛЕНИЯ</t>
  </si>
  <si>
    <t>ДОХОДЫ БЮДЖЕТОВ БЮДЖЕТНОЙ СИСТЕМЫ РФ ОТ ВОЗВРАТА ОСТАТКОВ СУБСИДИЙ И СУБВЕНЦИЙ ПРОШЛЫХ ЛЕТ</t>
  </si>
  <si>
    <t>ВОЗВРАТ ОСТАТКОВ СУБСИДИЙ И СУБВЕНЦИЙ ПРОШЛЫХ ЛЕТ</t>
  </si>
  <si>
    <t>Д О Х О Д Ы - всего</t>
  </si>
  <si>
    <t>ОБЩЕГОСУДАРСТВЕННЫЕ ВОПРОСЫ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</si>
  <si>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</si>
  <si>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</si>
  <si>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Судебная система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</si>
  <si>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</si>
  <si>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Резервные фонды</t>
  </si>
  <si>
    <t>Другие общегосударственные вопросы</t>
  </si>
  <si>
    <t>НАЦИОНАЛЬНАЯ ОБОРОНА</t>
  </si>
  <si>
    <t>Мобилизационная и вневойсковая подготовка</t>
  </si>
  <si>
    <t>НАЦИОНАЛЬНАЯ БЕЗОПАСНОСТЬ И ПРАВООХРАНИТЕЛЬНАЯ ДЕЯТЕЛЬНОСТЬ</t>
  </si>
  <si>
    <t>НАЦИОНАЛЬНАЯ ЭКОНОМИКА</t>
  </si>
  <si>
    <t>Сельское хозяйство и рыболовство</t>
  </si>
  <si>
    <t>Дорожное хозяйство (дорожные фонды)</t>
  </si>
  <si>
    <t>Другие вопросы в области национальной экономики</t>
  </si>
  <si>
    <t>ЖИЛИЩНО-КОММУНАЛЬНОЕ ХОЗЯЙСТВО</t>
  </si>
  <si>
    <t>Жилищное хозяйство</t>
  </si>
  <si>
    <t>Коммунальное хозяйство</t>
  </si>
  <si>
    <t>Благоустройство</t>
  </si>
  <si>
    <t>ОБРАЗОВАНИЕ</t>
  </si>
  <si>
    <t>Дошкольное образование</t>
  </si>
  <si>
    <t>Общее образование</t>
  </si>
  <si>
    <t>Дополнительное образование детей</t>
  </si>
  <si>
    <t>Профессиональная подготовка, переподготовка и повышение квалификации</t>
  </si>
  <si>
    <t>Молодежная политика</t>
  </si>
  <si>
    <t>Другие вопросы в области образования</t>
  </si>
  <si>
    <t>КУЛЬТУРА, КИНЕМАТОГРАФИЯ</t>
  </si>
  <si>
    <t>Культура</t>
  </si>
  <si>
    <t>СОЦИАЛЬНАЯ ПОЛИТИКА</t>
  </si>
  <si>
    <t>Пенсионное обеспечение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</si>
  <si>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</si>
  <si>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</si>
  <si>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</si>
  <si>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ФИЗИЧЕСКАЯ КУЛЬТУРА И СПОРТ</t>
  </si>
  <si>
    <t>Массовый спорт</t>
  </si>
  <si>
    <t>Спорт высших достижений</t>
  </si>
  <si>
    <t>СРЕДСТВА МАССОВОЙ ИНФОРМАЦИИ</t>
  </si>
  <si>
    <t>Периодическая печать и издательства</t>
  </si>
  <si>
    <t>ОБСЛУЖИВАНИЕ ГОСУДАРСТВЕННОГО И МУНИЦИПАЛЬНОГО ДОЛГА</t>
  </si>
  <si>
    <t>Обслуживание государственного внутреннего и муниципального долга</t>
  </si>
  <si>
    <t>МЕЖБЮДЖЕТНЫЕ ТРАНСФЕРТЫ ОБЩЕГО ХАРАКТЕРА БЮДЖЕТАМ СУБЪЕКТОВ РОССИЙСКОЙ ФЕДЕРАЦИИ И МУНИЦИПАЛЬНЫХ ОБРАЗОВАНИЙ</t>
  </si>
  <si>
    <t>Дотации на выравнивание бюджетной обеспеченности субъектов Российской Федерации и муниципальных образований</t>
  </si>
  <si>
    <t>Прочие межбюджетные трансферты общего характера</t>
  </si>
  <si>
    <t>Р А С Х О Д Ы - всего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</si>
  <si>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</si>
  <si>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Закупка товаров, работ и услуг для обеспечения государственных (муниципальных) нужд</t>
  </si>
  <si>
    <t>Социальное обеспечение и иные выплаты населению</t>
  </si>
  <si>
    <t>Капитальные вложения в объекты государственной (муниципальной) собственности</t>
  </si>
  <si>
    <t>Межбюджетные трансферты</t>
  </si>
  <si>
    <t>Предоставление субсидий бюджетным, автономным учреждениям и иным некоммерческим организациям</t>
  </si>
  <si>
    <t>Обслуживание государственного (муниципального) долга</t>
  </si>
  <si>
    <t>Иные бюджетные ассигнования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</si>
  <si>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</si>
  <si>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Исполнение судебных актов</t>
  </si>
  <si>
    <t>Уплата налогов, сборов и иных платежей</t>
  </si>
  <si>
    <t>Резервные средства</t>
  </si>
  <si>
    <t>Специальные расходы</t>
  </si>
  <si>
    <t>Результат исполнения бюджета (ДЕФИЦИТ/ПРОФИЦИТ)</t>
  </si>
  <si>
    <t>Источники финансирования дефицита бюджета</t>
  </si>
  <si>
    <t>Государственные (муниципальные) ценные бумаги, номинальная стоимость которых указана в валюте Российской Федерации</t>
  </si>
  <si>
    <t>Кредиты кредитных организаций в валюте Российской Федерации</t>
  </si>
  <si>
    <t>Бюджетные кредиты от других бюджетов бюджетной системы Российской Федерации</t>
  </si>
  <si>
    <t>Иные источники внутреннего финансирования дефицитов бюджетов</t>
  </si>
  <si>
    <t>Акции и иные формы участия в капитале, находящиеся в государственной и муниципальной собственности</t>
  </si>
  <si>
    <t>Бюджетные кредиты, предоставленные внутри страны в валюте Российской Федерации</t>
  </si>
  <si>
    <t>Операции по управлению остатками средств на счетах по учету средств бюджета</t>
  </si>
  <si>
    <t>Изменение остатков средств на счетах по учету средств бюджета</t>
  </si>
  <si>
    <t>ИСТОЧНИКИ ФИНАНСИРОВАНИЯ ДЕФИЦИТА БЮДЖЕТА - всего</t>
  </si>
  <si>
    <t>Защита населения и территории от чрезвычайных ситуаций природного и техногенного характера, пожарная безопасность</t>
  </si>
  <si>
    <t>Функционирование высшего должностного лица субъекта Российской Федерации и муниципального образования</t>
  </si>
  <si>
    <t>Обеспечение выборов и рефероендумов</t>
  </si>
  <si>
    <t>Гражданская оборона</t>
  </si>
  <si>
    <t>Единый налог на вмененный доход для отдельных видов деятельности</t>
  </si>
  <si>
    <t>Единый сельскохозяйственный налог</t>
  </si>
  <si>
    <t>Налог, взимаемый в связи с применением патентной системы налогообложения</t>
  </si>
  <si>
    <t>Налог на имущество физических лиц</t>
  </si>
  <si>
    <t>Земельный налог</t>
  </si>
  <si>
    <t xml:space="preserve">-  Дотации бюджетам на сбалансированность </t>
  </si>
  <si>
    <t>Субсидии бюджетам муниципальных районов</t>
  </si>
  <si>
    <t>Субвенции бюджетам муниципальных районов</t>
  </si>
  <si>
    <t>Информация об исполнении консолидированного бюджета Пряжинского национального муниципального района за январь-сентябрь 2024 года</t>
  </si>
  <si>
    <t>Факт на 01.10 .2023 (отчетный) год</t>
  </si>
  <si>
    <t>План на 2024 год по состоянию на 01.10.2024 (текущий) год</t>
  </si>
  <si>
    <t>Факт на 01.10.2024 (текущий)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</si>
</sst>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&gt;=0.005]#,##0.00;[&lt;=-0.005]\-#,##0.00;#,##0.00"/>
    <numFmt numFmtId="165" formatCode="[&gt;=0.005]#,##0;[&lt;=-0.005]\-#,##0;#,##0"/>
    <numFmt numFmtId="166" formatCode="#,##0.0_ ;\-#,##0.0\ "/>
  </numFmts>
  <fonts count="7" x14ac:knownFonts="1">
    <font>
      <sz val="11"/>
      <color indexed="8"/>
      <name val="Calibri"/>
      <family val="2"/>
      <scheme val="minor"/>
    </font>
    <font>
      <sz val="10"/>
      <color rgb="FF000000"/>
      <name val="Arial"/>
    </font>
    <font>
      <b/>
      <sz val="11"/>
      <color rgb="FF000000"/>
      <name val="Arial"/>
    </font>
    <font>
      <sz val="10"/>
      <color rgb="FF000000"/>
      <name val="Times New Roman"/>
      <family val="1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1"/>
      <color indexed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right" wrapText="1"/>
    </xf>
    <xf numFmtId="164" fontId="1" fillId="0" borderId="0" xfId="0" applyNumberFormat="1" applyFont="1"/>
    <xf numFmtId="165" fontId="3" fillId="0" borderId="1" xfId="0" applyNumberFormat="1" applyFont="1" applyBorder="1" applyAlignment="1">
      <alignment horizontal="right" vertical="top" wrapText="1"/>
    </xf>
    <xf numFmtId="165" fontId="3" fillId="0" borderId="1" xfId="0" applyNumberFormat="1" applyFont="1" applyBorder="1" applyAlignment="1">
      <alignment vertical="top"/>
    </xf>
    <xf numFmtId="165" fontId="4" fillId="0" borderId="1" xfId="0" applyNumberFormat="1" applyFont="1" applyBorder="1" applyAlignment="1">
      <alignment horizontal="right" vertical="top" wrapText="1"/>
    </xf>
    <xf numFmtId="165" fontId="1" fillId="0" borderId="1" xfId="0" applyNumberFormat="1" applyFont="1" applyBorder="1" applyAlignment="1">
      <alignment horizontal="right" vertical="top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165" fontId="5" fillId="0" borderId="1" xfId="0" applyNumberFormat="1" applyFont="1" applyBorder="1" applyAlignment="1">
      <alignment horizontal="right" vertical="top" wrapText="1"/>
    </xf>
    <xf numFmtId="0" fontId="6" fillId="0" borderId="0" xfId="0" applyFont="1"/>
    <xf numFmtId="166" fontId="1" fillId="0" borderId="1" xfId="0" applyNumberFormat="1" applyFont="1" applyBorder="1" applyAlignment="1">
      <alignment horizontal="right" vertical="top" wrapText="1"/>
    </xf>
    <xf numFmtId="166" fontId="5" fillId="0" borderId="1" xfId="0" applyNumberFormat="1" applyFont="1" applyBorder="1" applyAlignment="1">
      <alignment horizontal="right" vertical="top" wrapText="1"/>
    </xf>
    <xf numFmtId="166" fontId="4" fillId="0" borderId="1" xfId="0" applyNumberFormat="1" applyFont="1" applyBorder="1" applyAlignment="1">
      <alignment horizontal="right" vertical="top" wrapText="1"/>
    </xf>
    <xf numFmtId="166" fontId="0" fillId="0" borderId="0" xfId="0" applyNumberFormat="1"/>
    <xf numFmtId="49" fontId="4" fillId="0" borderId="1" xfId="0" applyNumberFormat="1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165" fontId="3" fillId="2" borderId="1" xfId="0" applyNumberFormat="1" applyFont="1" applyFill="1" applyBorder="1" applyAlignment="1">
      <alignment vertical="top"/>
    </xf>
    <xf numFmtId="165" fontId="3" fillId="2" borderId="1" xfId="0" applyNumberFormat="1" applyFont="1" applyFill="1" applyBorder="1" applyAlignment="1">
      <alignment horizontal="right" vertical="top" wrapText="1"/>
    </xf>
    <xf numFmtId="0" fontId="2" fillId="0" borderId="0" xfId="0" applyFont="1" applyAlignment="1">
      <alignment horizont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166" fontId="4" fillId="0" borderId="1" xfId="0" applyNumberFormat="1" applyFont="1" applyBorder="1" applyAlignment="1">
      <alignment horizontal="right" vertical="top" wrapText="1"/>
    </xf>
    <xf numFmtId="166" fontId="4" fillId="0" borderId="1" xfId="0" applyNumberFormat="1" applyFont="1" applyBorder="1" applyAlignment="1">
      <alignment horizontal="right" vertical="top" wrapText="1"/>
    </xf>
    <xf numFmtId="166" fontId="4" fillId="0" borderId="1" xfId="0" applyNumberFormat="1" applyFont="1" applyBorder="1" applyAlignment="1">
      <alignment horizontal="right" vertical="top" wrapText="1"/>
    </xf>
    <xf numFmtId="166" fontId="4" fillId="0" borderId="1" xfId="0" applyNumberFormat="1" applyFont="1" applyBorder="1" applyAlignment="1">
      <alignment horizontal="right" vertical="top" wrapText="1"/>
    </xf>
    <xf numFmtId="166" fontId="4" fillId="0" borderId="1" xfId="0" applyNumberFormat="1" applyFont="1" applyBorder="1" applyAlignment="1">
      <alignment horizontal="right" vertical="top" wrapText="1"/>
    </xf>
    <xf numFmtId="166" fontId="4" fillId="0" borderId="1" xfId="0" applyNumberFormat="1" applyFont="1" applyBorder="1" applyAlignment="1">
      <alignment horizontal="right" vertical="top" wrapText="1"/>
    </xf>
    <xf numFmtId="166" fontId="4" fillId="0" borderId="1" xfId="0" applyNumberFormat="1" applyFont="1" applyBorder="1" applyAlignment="1">
      <alignment horizontal="righ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15"/>
  <sheetViews>
    <sheetView tabSelected="1" topLeftCell="A89" workbookViewId="0">
      <selection activeCell="D93" sqref="D93"/>
    </sheetView>
  </sheetViews>
  <sheetFormatPr defaultRowHeight="15" x14ac:dyDescent="0.25"/>
  <cols>
    <col min="1" max="1" width="28.5703125" customWidth="1"/>
    <col min="2" max="2" width="14.28515625" customWidth="1"/>
    <col min="3" max="3" width="10.28515625" customWidth="1"/>
    <col min="4" max="4" width="24" customWidth="1"/>
    <col min="5" max="5" width="10.28515625" customWidth="1"/>
    <col min="6" max="6" width="14.28515625" customWidth="1"/>
    <col min="7" max="7" width="10.28515625" customWidth="1"/>
    <col min="8" max="8" width="16.85546875" customWidth="1"/>
    <col min="9" max="9" width="14.28515625" customWidth="1"/>
    <col min="10" max="10" width="9.42578125" bestFit="1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ht="33" customHeight="1" x14ac:dyDescent="0.25">
      <c r="A2" s="23" t="s">
        <v>114</v>
      </c>
      <c r="B2" s="23"/>
      <c r="C2" s="23"/>
      <c r="D2" s="23"/>
      <c r="E2" s="23"/>
      <c r="F2" s="23"/>
      <c r="G2" s="23"/>
      <c r="H2" s="23"/>
      <c r="I2" s="23"/>
    </row>
    <row r="3" spans="1:9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5" t="s">
        <v>0</v>
      </c>
    </row>
    <row r="5" spans="1:9" ht="49.5" customHeight="1" x14ac:dyDescent="0.25">
      <c r="A5" s="2" t="s">
        <v>1</v>
      </c>
      <c r="B5" s="11" t="s">
        <v>115</v>
      </c>
      <c r="C5" s="11" t="s">
        <v>2</v>
      </c>
      <c r="D5" s="11" t="s">
        <v>116</v>
      </c>
      <c r="E5" s="2" t="s">
        <v>2</v>
      </c>
      <c r="F5" s="11" t="s">
        <v>117</v>
      </c>
      <c r="G5" s="2" t="s">
        <v>2</v>
      </c>
      <c r="H5" s="4" t="s">
        <v>3</v>
      </c>
      <c r="I5" s="4" t="s">
        <v>4</v>
      </c>
    </row>
    <row r="6" spans="1:9" ht="15" customHeight="1" x14ac:dyDescent="0.25">
      <c r="A6" s="2" t="s">
        <v>5</v>
      </c>
      <c r="B6" s="2" t="s">
        <v>6</v>
      </c>
      <c r="C6" s="2">
        <v>3</v>
      </c>
      <c r="D6" s="2">
        <v>4</v>
      </c>
      <c r="E6" s="2">
        <v>5</v>
      </c>
      <c r="F6" s="2">
        <v>6</v>
      </c>
      <c r="G6" s="2">
        <v>7</v>
      </c>
      <c r="H6" s="2">
        <v>8</v>
      </c>
      <c r="I6" s="2">
        <v>9</v>
      </c>
    </row>
    <row r="7" spans="1:9" ht="15" customHeight="1" x14ac:dyDescent="0.25">
      <c r="A7" s="24" t="s">
        <v>7</v>
      </c>
      <c r="B7" s="25"/>
      <c r="C7" s="25"/>
      <c r="D7" s="25"/>
      <c r="E7" s="25"/>
      <c r="F7" s="25"/>
      <c r="G7" s="25"/>
      <c r="H7" s="25"/>
      <c r="I7" s="26"/>
    </row>
    <row r="8" spans="1:9" ht="26.25" customHeight="1" x14ac:dyDescent="0.25">
      <c r="A8" s="3" t="s">
        <v>8</v>
      </c>
      <c r="B8" s="15">
        <f t="shared" ref="B8" si="0">B9+B11+B14+B19+B22+B23+B24+B25+B27+B28+B29+B30</f>
        <v>151272</v>
      </c>
      <c r="C8" s="15">
        <f>B8/B42*100</f>
        <v>31.324702432721217</v>
      </c>
      <c r="D8" s="15">
        <f>D9+D11+D14+D19+D22+D23+D24+D25+D27+D28+D29+D30</f>
        <v>237082</v>
      </c>
      <c r="E8" s="15">
        <f>D8/D42*100</f>
        <v>37.440463406314358</v>
      </c>
      <c r="F8" s="15">
        <f t="shared" ref="F8" si="1">F9+F11+F14+F19+F22+F23+F24+F25+F27+F28+F29+F30</f>
        <v>173402</v>
      </c>
      <c r="G8" s="10">
        <f>F8/F42*100</f>
        <v>36.992821256760074</v>
      </c>
      <c r="H8" s="10">
        <f>F8/B8*100-100</f>
        <v>14.629277063832035</v>
      </c>
      <c r="I8" s="10">
        <f>F8/D8*100</f>
        <v>73.140094988231922</v>
      </c>
    </row>
    <row r="9" spans="1:9" ht="26.25" customHeight="1" x14ac:dyDescent="0.25">
      <c r="A9" s="3" t="s">
        <v>9</v>
      </c>
      <c r="B9" s="15">
        <f>B10</f>
        <v>96005</v>
      </c>
      <c r="C9" s="15">
        <f>B9/B42*100</f>
        <v>19.880269032295473</v>
      </c>
      <c r="D9" s="15">
        <f>D10</f>
        <v>146099</v>
      </c>
      <c r="E9" s="15">
        <f>D9/D42*100</f>
        <v>23.07224615617854</v>
      </c>
      <c r="F9" s="15">
        <f>F10</f>
        <v>109976</v>
      </c>
      <c r="G9" s="10">
        <f>F9/F42*100</f>
        <v>23.461796925833873</v>
      </c>
      <c r="H9" s="10">
        <f t="shared" ref="H9:H41" si="2">F9/B9*100-100</f>
        <v>14.552367064215417</v>
      </c>
      <c r="I9" s="10">
        <f t="shared" ref="I9:I41" si="3">F9/D9*100</f>
        <v>75.274984770600767</v>
      </c>
    </row>
    <row r="10" spans="1:9" ht="25.5" customHeight="1" x14ac:dyDescent="0.25">
      <c r="A10" s="3" t="s">
        <v>10</v>
      </c>
      <c r="B10" s="15">
        <v>96005</v>
      </c>
      <c r="C10" s="15">
        <f>B10/B42*100</f>
        <v>19.880269032295473</v>
      </c>
      <c r="D10" s="15">
        <v>146099</v>
      </c>
      <c r="E10" s="15">
        <f>D10/D42*100</f>
        <v>23.07224615617854</v>
      </c>
      <c r="F10" s="15">
        <v>109976</v>
      </c>
      <c r="G10" s="10">
        <f>F10/F42*100</f>
        <v>23.461796925833873</v>
      </c>
      <c r="H10" s="10">
        <f t="shared" si="2"/>
        <v>14.552367064215417</v>
      </c>
      <c r="I10" s="10">
        <f t="shared" si="3"/>
        <v>75.274984770600767</v>
      </c>
    </row>
    <row r="11" spans="1:9" ht="48" customHeight="1" x14ac:dyDescent="0.25">
      <c r="A11" s="3" t="s">
        <v>11</v>
      </c>
      <c r="B11" s="15">
        <f>B12</f>
        <v>20692</v>
      </c>
      <c r="C11" s="15" t="e">
        <f>B11/B2*100</f>
        <v>#DIV/0!</v>
      </c>
      <c r="D11" s="15">
        <f>D12</f>
        <v>28009</v>
      </c>
      <c r="E11" s="15">
        <f>D11/D42*100</f>
        <v>4.4232372746453068</v>
      </c>
      <c r="F11" s="15">
        <f>F12</f>
        <v>20028</v>
      </c>
      <c r="G11" s="10">
        <f>F11/F42*100</f>
        <v>4.2726855753128037</v>
      </c>
      <c r="H11" s="10">
        <f t="shared" si="2"/>
        <v>-3.2089696501063258</v>
      </c>
      <c r="I11" s="10">
        <f t="shared" si="3"/>
        <v>71.505587489735447</v>
      </c>
    </row>
    <row r="12" spans="1:9" ht="64.5" customHeight="1" x14ac:dyDescent="0.25">
      <c r="A12" s="3" t="s">
        <v>12</v>
      </c>
      <c r="B12" s="15">
        <f>B13</f>
        <v>20692</v>
      </c>
      <c r="C12" s="15">
        <f>B12/B42*100</f>
        <v>4.2848031541717404</v>
      </c>
      <c r="D12" s="15">
        <f>D13</f>
        <v>28009</v>
      </c>
      <c r="E12" s="15">
        <f>D12/D42*100</f>
        <v>4.4232372746453068</v>
      </c>
      <c r="F12" s="15">
        <f>F13</f>
        <v>20028</v>
      </c>
      <c r="G12" s="10">
        <f>F12/F42*100</f>
        <v>4.2726855753128037</v>
      </c>
      <c r="H12" s="10">
        <f t="shared" si="2"/>
        <v>-3.2089696501063258</v>
      </c>
      <c r="I12" s="10">
        <f t="shared" si="3"/>
        <v>71.505587489735447</v>
      </c>
    </row>
    <row r="13" spans="1:9" ht="26.25" customHeight="1" x14ac:dyDescent="0.25">
      <c r="A13" s="3" t="s">
        <v>13</v>
      </c>
      <c r="B13" s="15">
        <v>20692</v>
      </c>
      <c r="C13" s="15">
        <f>B13/B42*100</f>
        <v>4.2848031541717404</v>
      </c>
      <c r="D13" s="15">
        <v>28009</v>
      </c>
      <c r="E13" s="15">
        <f>D13/D42*100</f>
        <v>4.4232372746453068</v>
      </c>
      <c r="F13" s="15">
        <v>20028</v>
      </c>
      <c r="G13" s="10">
        <f>F13/F42*100</f>
        <v>4.2726855753128037</v>
      </c>
      <c r="H13" s="10">
        <f t="shared" si="2"/>
        <v>-3.2089696501063258</v>
      </c>
      <c r="I13" s="10">
        <f t="shared" si="3"/>
        <v>71.505587489735447</v>
      </c>
    </row>
    <row r="14" spans="1:9" ht="26.25" customHeight="1" x14ac:dyDescent="0.25">
      <c r="A14" s="3" t="s">
        <v>14</v>
      </c>
      <c r="B14" s="15">
        <f>B15+B16+B17+B18</f>
        <v>656</v>
      </c>
      <c r="C14" s="15">
        <f>B14/B42*100</f>
        <v>0.13584142997954096</v>
      </c>
      <c r="D14" s="15">
        <f>D15+D16+D17+D18</f>
        <v>3254</v>
      </c>
      <c r="E14" s="15">
        <f>D14/D42*100</f>
        <v>0.51387818528672324</v>
      </c>
      <c r="F14" s="15">
        <f>F15+F16+F17+F18</f>
        <v>3658</v>
      </c>
      <c r="G14" s="10">
        <f>F14/F42*100</f>
        <v>0.78038165740434562</v>
      </c>
      <c r="H14" s="10">
        <f t="shared" si="2"/>
        <v>457.6219512195122</v>
      </c>
      <c r="I14" s="10">
        <f t="shared" si="3"/>
        <v>112.41548862937923</v>
      </c>
    </row>
    <row r="15" spans="1:9" ht="49.5" customHeight="1" x14ac:dyDescent="0.25">
      <c r="A15" s="3" t="s">
        <v>15</v>
      </c>
      <c r="B15" s="15">
        <v>1020</v>
      </c>
      <c r="C15" s="15">
        <f>B15/B42*100</f>
        <v>0.21121685759013989</v>
      </c>
      <c r="D15" s="15">
        <v>1455</v>
      </c>
      <c r="E15" s="15">
        <f>D15/D42*100</f>
        <v>0.22977650878678005</v>
      </c>
      <c r="F15" s="15">
        <v>1982</v>
      </c>
      <c r="G15" s="10">
        <f>F15/F42*100</f>
        <v>0.42283117686588662</v>
      </c>
      <c r="H15" s="10">
        <f t="shared" si="2"/>
        <v>94.313725490196077</v>
      </c>
      <c r="I15" s="10">
        <f t="shared" si="3"/>
        <v>136.21993127147766</v>
      </c>
    </row>
    <row r="16" spans="1:9" ht="46.5" customHeight="1" x14ac:dyDescent="0.25">
      <c r="A16" s="3" t="s">
        <v>106</v>
      </c>
      <c r="B16" s="15">
        <v>-57</v>
      </c>
      <c r="C16" s="15">
        <f>B16/B42*100</f>
        <v>-1.1803294982978406E-2</v>
      </c>
      <c r="D16" s="15">
        <v>7</v>
      </c>
      <c r="E16" s="15">
        <f>D16/D42*100</f>
        <v>1.1054539941632029E-3</v>
      </c>
      <c r="F16" s="15">
        <v>15</v>
      </c>
      <c r="G16" s="10">
        <f>F16/F42*100</f>
        <v>3.200034133697426E-3</v>
      </c>
      <c r="H16" s="10">
        <f t="shared" si="2"/>
        <v>-126.31578947368421</v>
      </c>
      <c r="I16" s="10"/>
    </row>
    <row r="17" spans="1:9" ht="39" customHeight="1" x14ac:dyDescent="0.25">
      <c r="A17" s="3" t="s">
        <v>107</v>
      </c>
      <c r="B17" s="15">
        <v>-1069</v>
      </c>
      <c r="C17" s="15">
        <f>B17/B42*100</f>
        <v>-0.22136354976848974</v>
      </c>
      <c r="D17" s="15">
        <v>572</v>
      </c>
      <c r="E17" s="15">
        <f>D17/D42*100</f>
        <v>9.0331383523050285E-2</v>
      </c>
      <c r="F17" s="15">
        <v>719</v>
      </c>
      <c r="G17" s="10">
        <f>F17/F42*100</f>
        <v>0.1533883028085633</v>
      </c>
      <c r="H17" s="10"/>
      <c r="I17" s="10">
        <f t="shared" si="3"/>
        <v>125.69930069930071</v>
      </c>
    </row>
    <row r="18" spans="1:9" ht="48.75" customHeight="1" x14ac:dyDescent="0.25">
      <c r="A18" s="3" t="s">
        <v>108</v>
      </c>
      <c r="B18" s="15">
        <v>762</v>
      </c>
      <c r="C18" s="15">
        <f>B18/B42*100</f>
        <v>0.15779141714086922</v>
      </c>
      <c r="D18" s="15">
        <v>1220</v>
      </c>
      <c r="E18" s="15">
        <f>D18/D42*100</f>
        <v>0.19266483898272965</v>
      </c>
      <c r="F18" s="15">
        <v>942</v>
      </c>
      <c r="G18" s="10">
        <f>F18/F42*100</f>
        <v>0.20096214359619835</v>
      </c>
      <c r="H18" s="10">
        <f t="shared" si="2"/>
        <v>23.622047244094489</v>
      </c>
      <c r="I18" s="10">
        <f t="shared" si="3"/>
        <v>77.213114754098356</v>
      </c>
    </row>
    <row r="19" spans="1:9" ht="15" customHeight="1" x14ac:dyDescent="0.25">
      <c r="A19" s="3" t="s">
        <v>16</v>
      </c>
      <c r="B19" s="15">
        <f>B20+B21</f>
        <v>5054</v>
      </c>
      <c r="C19" s="15">
        <f>B19/B42*100</f>
        <v>1.0465588218240853</v>
      </c>
      <c r="D19" s="15">
        <f>D20+D21</f>
        <v>16987</v>
      </c>
      <c r="E19" s="15">
        <f>D19/D42*100</f>
        <v>2.6826209998357613</v>
      </c>
      <c r="F19" s="15">
        <f>F20+F21</f>
        <v>5515</v>
      </c>
      <c r="G19" s="10">
        <f>F19/F42*100</f>
        <v>1.1765458831560871</v>
      </c>
      <c r="H19" s="10"/>
      <c r="I19" s="10"/>
    </row>
    <row r="20" spans="1:9" ht="26.25" customHeight="1" x14ac:dyDescent="0.25">
      <c r="A20" s="3" t="s">
        <v>109</v>
      </c>
      <c r="B20" s="15">
        <v>410</v>
      </c>
      <c r="C20" s="15">
        <f>B20/B42*100</f>
        <v>8.4900893737213087E-2</v>
      </c>
      <c r="D20" s="15">
        <v>3650</v>
      </c>
      <c r="E20" s="15">
        <f>D20/D42*100</f>
        <v>0.57641529695652727</v>
      </c>
      <c r="F20" s="15">
        <v>1249</v>
      </c>
      <c r="G20" s="10">
        <f>F20/F42*100</f>
        <v>0.26645617553253903</v>
      </c>
      <c r="H20" s="10"/>
      <c r="I20" s="10"/>
    </row>
    <row r="21" spans="1:9" ht="15" customHeight="1" x14ac:dyDescent="0.25">
      <c r="A21" s="3" t="s">
        <v>110</v>
      </c>
      <c r="B21" s="15">
        <v>4644</v>
      </c>
      <c r="C21" s="15">
        <f>B21/B42*100</f>
        <v>0.96165792808687223</v>
      </c>
      <c r="D21" s="15">
        <v>13337</v>
      </c>
      <c r="E21" s="15">
        <f>D21/D42*100</f>
        <v>2.106205702879234</v>
      </c>
      <c r="F21" s="15">
        <v>4266</v>
      </c>
      <c r="G21" s="10">
        <f>F21/F42*100</f>
        <v>0.91008970762354802</v>
      </c>
      <c r="H21" s="10"/>
      <c r="I21" s="10"/>
    </row>
    <row r="22" spans="1:9" ht="24.75" customHeight="1" x14ac:dyDescent="0.25">
      <c r="A22" s="3" t="s">
        <v>17</v>
      </c>
      <c r="B22" s="15">
        <v>1764</v>
      </c>
      <c r="C22" s="15">
        <f>B22/B42*100</f>
        <v>0.3652809184205949</v>
      </c>
      <c r="D22" s="15">
        <v>2270</v>
      </c>
      <c r="E22" s="15">
        <f>D22/D42*100</f>
        <v>0.3584829381072101</v>
      </c>
      <c r="F22" s="15">
        <v>2714</v>
      </c>
      <c r="G22" s="10">
        <f>F22/F42*100</f>
        <v>0.57899284259032102</v>
      </c>
      <c r="H22" s="10">
        <f t="shared" si="2"/>
        <v>53.854875283446688</v>
      </c>
      <c r="I22" s="10">
        <f t="shared" si="3"/>
        <v>119.55947136563876</v>
      </c>
    </row>
    <row r="23" spans="1:9" ht="69.75" customHeight="1" x14ac:dyDescent="0.25">
      <c r="A23" s="3" t="s">
        <v>18</v>
      </c>
      <c r="B23" s="15">
        <v>0</v>
      </c>
      <c r="C23" s="15">
        <f>B23/B42*100</f>
        <v>0</v>
      </c>
      <c r="D23" s="15">
        <v>0</v>
      </c>
      <c r="E23" s="15">
        <f>D23/D42*100</f>
        <v>0</v>
      </c>
      <c r="F23" s="15">
        <v>0</v>
      </c>
      <c r="G23" s="10">
        <f>F23/F42*100</f>
        <v>0</v>
      </c>
      <c r="H23" s="10"/>
      <c r="I23" s="10"/>
    </row>
    <row r="24" spans="1:9" ht="96.75" customHeight="1" x14ac:dyDescent="0.25">
      <c r="A24" s="3" t="s">
        <v>19</v>
      </c>
      <c r="B24" s="15">
        <v>9328</v>
      </c>
      <c r="C24" s="15">
        <f>B24/B42*100</f>
        <v>1.9315988701968871</v>
      </c>
      <c r="D24" s="15">
        <v>9736</v>
      </c>
      <c r="E24" s="15">
        <f>D24/D42*100</f>
        <v>1.5375285838818491</v>
      </c>
      <c r="F24" s="15">
        <v>10775</v>
      </c>
      <c r="G24" s="10">
        <f>F24/F42*100</f>
        <v>2.298691186039318</v>
      </c>
      <c r="H24" s="10">
        <f t="shared" si="2"/>
        <v>15.512435677530021</v>
      </c>
      <c r="I24" s="10">
        <f t="shared" si="3"/>
        <v>110.67173377156942</v>
      </c>
    </row>
    <row r="25" spans="1:9" ht="51.75" customHeight="1" x14ac:dyDescent="0.25">
      <c r="A25" s="3" t="s">
        <v>20</v>
      </c>
      <c r="B25" s="15">
        <f>B26</f>
        <v>121</v>
      </c>
      <c r="C25" s="15">
        <f>B25/B42*100</f>
        <v>2.5056117420006796E-2</v>
      </c>
      <c r="D25" s="15">
        <f>D26</f>
        <v>231</v>
      </c>
      <c r="E25" s="15">
        <f>D25/D42*100</f>
        <v>3.6479981807385695E-2</v>
      </c>
      <c r="F25" s="15">
        <f>F26</f>
        <v>305</v>
      </c>
      <c r="G25" s="10">
        <f>F25/F42*100</f>
        <v>6.5067360718514336E-2</v>
      </c>
      <c r="H25" s="10"/>
      <c r="I25" s="10">
        <f t="shared" si="3"/>
        <v>132.03463203463204</v>
      </c>
    </row>
    <row r="26" spans="1:9" ht="68.25" customHeight="1" x14ac:dyDescent="0.25">
      <c r="A26" s="3" t="s">
        <v>21</v>
      </c>
      <c r="B26" s="15">
        <v>121</v>
      </c>
      <c r="C26" s="15">
        <f>B26/B42*100</f>
        <v>2.5056117420006796E-2</v>
      </c>
      <c r="D26" s="15">
        <v>231</v>
      </c>
      <c r="E26" s="15">
        <f>D26/D42*100</f>
        <v>3.6479981807385695E-2</v>
      </c>
      <c r="F26" s="15">
        <v>305</v>
      </c>
      <c r="G26" s="10">
        <f>F26/F42*100</f>
        <v>6.5067360718514336E-2</v>
      </c>
      <c r="H26" s="10"/>
      <c r="I26" s="10">
        <f t="shared" si="3"/>
        <v>132.03463203463204</v>
      </c>
    </row>
    <row r="27" spans="1:9" ht="64.5" customHeight="1" x14ac:dyDescent="0.25">
      <c r="A27" s="3" t="s">
        <v>22</v>
      </c>
      <c r="B27" s="15">
        <v>9376</v>
      </c>
      <c r="C27" s="15">
        <f>B27/B42*100</f>
        <v>1.9415384870246584</v>
      </c>
      <c r="D27" s="15">
        <v>14182</v>
      </c>
      <c r="E27" s="15">
        <f>D27/D42*100</f>
        <v>2.239649792174649</v>
      </c>
      <c r="F27" s="15">
        <v>9346</v>
      </c>
      <c r="G27" s="10">
        <f>F27/F42*100</f>
        <v>1.9938346009024097</v>
      </c>
      <c r="H27" s="10">
        <f t="shared" si="2"/>
        <v>-0.31996587030717194</v>
      </c>
      <c r="I27" s="10">
        <f t="shared" si="3"/>
        <v>65.900437173882381</v>
      </c>
    </row>
    <row r="28" spans="1:9" ht="64.5" customHeight="1" x14ac:dyDescent="0.25">
      <c r="A28" s="3" t="s">
        <v>23</v>
      </c>
      <c r="B28" s="15">
        <v>7548</v>
      </c>
      <c r="C28" s="15">
        <f>B28/B42*100</f>
        <v>1.5630047461670353</v>
      </c>
      <c r="D28" s="15">
        <v>15155</v>
      </c>
      <c r="E28" s="15">
        <f>D28/D42*100</f>
        <v>2.3933078973633344</v>
      </c>
      <c r="F28" s="15">
        <v>9641</v>
      </c>
      <c r="G28" s="10">
        <f>F28/F42*100</f>
        <v>2.0567686055317922</v>
      </c>
      <c r="H28" s="10">
        <f t="shared" si="2"/>
        <v>27.729199788023308</v>
      </c>
      <c r="I28" s="10">
        <f t="shared" si="3"/>
        <v>63.615968327284719</v>
      </c>
    </row>
    <row r="29" spans="1:9" ht="26.25" customHeight="1" x14ac:dyDescent="0.25">
      <c r="A29" s="3" t="s">
        <v>24</v>
      </c>
      <c r="B29" s="15">
        <v>629</v>
      </c>
      <c r="C29" s="15">
        <f>B29/B42*100</f>
        <v>0.13025039551391959</v>
      </c>
      <c r="D29" s="15">
        <v>1039</v>
      </c>
      <c r="E29" s="15">
        <f>D29/D42*100</f>
        <v>0.16408095713365253</v>
      </c>
      <c r="F29" s="15">
        <v>869</v>
      </c>
      <c r="G29" s="10">
        <f>F29/F42*100</f>
        <v>0.18538864414553757</v>
      </c>
      <c r="H29" s="10">
        <f t="shared" si="2"/>
        <v>38.155802861685203</v>
      </c>
      <c r="I29" s="10">
        <f t="shared" si="3"/>
        <v>83.638113570741098</v>
      </c>
    </row>
    <row r="30" spans="1:9" ht="39" customHeight="1" x14ac:dyDescent="0.25">
      <c r="A30" s="3" t="s">
        <v>25</v>
      </c>
      <c r="B30" s="15">
        <v>99</v>
      </c>
      <c r="C30" s="15">
        <f>B30/B42*100</f>
        <v>2.0500459707278283E-2</v>
      </c>
      <c r="D30" s="15">
        <v>120</v>
      </c>
      <c r="E30" s="15">
        <f>D30/D42*100</f>
        <v>1.8950639899940624E-2</v>
      </c>
      <c r="F30" s="15">
        <v>575</v>
      </c>
      <c r="G30" s="10">
        <f>F30/F42*100</f>
        <v>0.122667975125068</v>
      </c>
      <c r="H30" s="10">
        <f t="shared" si="2"/>
        <v>480.80808080808083</v>
      </c>
      <c r="I30" s="10">
        <f t="shared" si="3"/>
        <v>479.16666666666669</v>
      </c>
    </row>
    <row r="31" spans="1:9" ht="26.25" customHeight="1" x14ac:dyDescent="0.25">
      <c r="A31" s="3" t="s">
        <v>26</v>
      </c>
      <c r="B31" s="15">
        <f t="shared" ref="B31" si="4">B32+B39+B40+B41</f>
        <v>331644</v>
      </c>
      <c r="C31" s="15">
        <f>B31/B42*100</f>
        <v>68.675297567278776</v>
      </c>
      <c r="D31" s="15">
        <f>D32+D39+D40+D41</f>
        <v>396142</v>
      </c>
      <c r="E31" s="15">
        <f>D31/D42*100</f>
        <v>62.55953659368565</v>
      </c>
      <c r="F31" s="15">
        <f t="shared" ref="F31" si="5">F32+F39+F40+F41</f>
        <v>295343</v>
      </c>
      <c r="G31" s="10">
        <f>F31/F42*100</f>
        <v>63.007178743239933</v>
      </c>
      <c r="H31" s="10">
        <f t="shared" si="2"/>
        <v>-10.945773178468471</v>
      </c>
      <c r="I31" s="10">
        <f t="shared" si="3"/>
        <v>74.554831348354881</v>
      </c>
    </row>
    <row r="32" spans="1:9" ht="66.75" customHeight="1" x14ac:dyDescent="0.25">
      <c r="A32" s="3" t="s">
        <v>27</v>
      </c>
      <c r="B32" s="15">
        <f t="shared" ref="B32" si="6">B33+B36+B37+B38</f>
        <v>331319</v>
      </c>
      <c r="C32" s="15">
        <f>B32/B42*100</f>
        <v>68.607998078340742</v>
      </c>
      <c r="D32" s="15">
        <f>D33+D36+D37+D38</f>
        <v>396734</v>
      </c>
      <c r="E32" s="15">
        <f>D32/D42*100</f>
        <v>62.653026417192024</v>
      </c>
      <c r="F32" s="15">
        <f t="shared" ref="F32" si="7">F33+F36+F37+F38</f>
        <v>296015</v>
      </c>
      <c r="G32" s="10">
        <f>F32/F42*100</f>
        <v>63.150540272429566</v>
      </c>
      <c r="H32" s="10">
        <f t="shared" si="2"/>
        <v>-10.655591740890202</v>
      </c>
      <c r="I32" s="10">
        <f t="shared" si="3"/>
        <v>74.612964858066107</v>
      </c>
    </row>
    <row r="33" spans="1:9" ht="51.75" customHeight="1" x14ac:dyDescent="0.25">
      <c r="A33" s="3" t="s">
        <v>28</v>
      </c>
      <c r="B33" s="15">
        <f>B34+B35</f>
        <v>54289</v>
      </c>
      <c r="C33" s="15">
        <f>B33/B42*100</f>
        <v>11.241913707559908</v>
      </c>
      <c r="D33" s="15">
        <f>D34+D35</f>
        <v>65768</v>
      </c>
      <c r="E33" s="15">
        <f>D33/D42*100</f>
        <v>10.386214041160789</v>
      </c>
      <c r="F33" s="15">
        <f>F34+F35</f>
        <v>54807</v>
      </c>
      <c r="G33" s="10">
        <f>F33/F42*100</f>
        <v>11.692284717703656</v>
      </c>
      <c r="H33" s="10">
        <f t="shared" si="2"/>
        <v>0.95415277496361739</v>
      </c>
      <c r="I33" s="10">
        <f t="shared" si="3"/>
        <v>83.33384016542999</v>
      </c>
    </row>
    <row r="34" spans="1:9" ht="39" customHeight="1" x14ac:dyDescent="0.25">
      <c r="A34" s="3" t="s">
        <v>29</v>
      </c>
      <c r="B34" s="15">
        <v>53062</v>
      </c>
      <c r="C34" s="15">
        <f>B34/B42*100</f>
        <v>10.987832252400004</v>
      </c>
      <c r="D34" s="15">
        <v>65768</v>
      </c>
      <c r="E34" s="15">
        <f>D34/D42*100</f>
        <v>10.386214041160789</v>
      </c>
      <c r="F34" s="15">
        <v>54807</v>
      </c>
      <c r="G34" s="10">
        <f>F34/F42*100</f>
        <v>11.692284717703656</v>
      </c>
      <c r="H34" s="10">
        <f t="shared" si="2"/>
        <v>3.2886057819154928</v>
      </c>
      <c r="I34" s="10">
        <f t="shared" si="3"/>
        <v>83.33384016542999</v>
      </c>
    </row>
    <row r="35" spans="1:9" ht="26.25" customHeight="1" x14ac:dyDescent="0.25">
      <c r="A35" s="19" t="s">
        <v>111</v>
      </c>
      <c r="B35" s="15">
        <v>1227</v>
      </c>
      <c r="C35" s="15">
        <f>B35/B42*100</f>
        <v>0.25408145515990355</v>
      </c>
      <c r="D35" s="15">
        <v>0</v>
      </c>
      <c r="E35" s="15">
        <f>D35/D42*100</f>
        <v>0</v>
      </c>
      <c r="F35" s="15">
        <v>0</v>
      </c>
      <c r="G35" s="10">
        <f>F35/F42*100</f>
        <v>0</v>
      </c>
      <c r="H35" s="10"/>
      <c r="I35" s="10"/>
    </row>
    <row r="36" spans="1:9" ht="26.25" customHeight="1" x14ac:dyDescent="0.25">
      <c r="A36" s="20" t="s">
        <v>112</v>
      </c>
      <c r="B36" s="15">
        <v>88422</v>
      </c>
      <c r="C36" s="15">
        <f>B36/B42*100</f>
        <v>18.310016648858188</v>
      </c>
      <c r="D36" s="15">
        <v>50694</v>
      </c>
      <c r="E36" s="15">
        <f>D36/D42*100</f>
        <v>8.0056978257299161</v>
      </c>
      <c r="F36" s="15">
        <v>30296</v>
      </c>
      <c r="G36" s="10">
        <f>F36/F42*100</f>
        <v>6.4632156076331482</v>
      </c>
      <c r="H36" s="10"/>
      <c r="I36" s="10">
        <f t="shared" si="3"/>
        <v>59.762496547914942</v>
      </c>
    </row>
    <row r="37" spans="1:9" ht="26.25" customHeight="1" x14ac:dyDescent="0.25">
      <c r="A37" s="20" t="s">
        <v>113</v>
      </c>
      <c r="B37" s="15">
        <v>176107</v>
      </c>
      <c r="C37" s="15">
        <f>B37/B42*100</f>
        <v>36.467418764339968</v>
      </c>
      <c r="D37" s="15">
        <v>268956</v>
      </c>
      <c r="E37" s="15">
        <f>D37/ D42*100</f>
        <v>42.474069207736918</v>
      </c>
      <c r="F37" s="15">
        <v>197853</v>
      </c>
      <c r="G37" s="10">
        <f>F37/F42*100</f>
        <v>42.209090230295786</v>
      </c>
      <c r="H37" s="10">
        <f t="shared" si="2"/>
        <v>12.348174689251422</v>
      </c>
      <c r="I37" s="10">
        <f t="shared" si="3"/>
        <v>73.563333779502969</v>
      </c>
    </row>
    <row r="38" spans="1:9" ht="26.25" customHeight="1" x14ac:dyDescent="0.25">
      <c r="A38" s="3" t="s">
        <v>30</v>
      </c>
      <c r="B38" s="15">
        <v>12501</v>
      </c>
      <c r="C38" s="15">
        <f>B38/B42*100</f>
        <v>2.5886489575826852</v>
      </c>
      <c r="D38" s="15">
        <v>11316</v>
      </c>
      <c r="E38" s="15">
        <f>D38/ D42*100</f>
        <v>1.7870453425644008</v>
      </c>
      <c r="F38" s="15">
        <v>13059</v>
      </c>
      <c r="G38" s="10">
        <f>F38/F42*100</f>
        <v>2.7859497167969791</v>
      </c>
      <c r="H38" s="10"/>
      <c r="I38" s="10"/>
    </row>
    <row r="39" spans="1:9" ht="64.5" customHeight="1" x14ac:dyDescent="0.25">
      <c r="A39" s="3" t="s">
        <v>31</v>
      </c>
      <c r="B39" s="15">
        <v>401</v>
      </c>
      <c r="C39" s="15">
        <f>B39/B42*100</f>
        <v>8.3037215582005983E-2</v>
      </c>
      <c r="D39" s="15">
        <v>544</v>
      </c>
      <c r="E39" s="15">
        <f>D39/D42*100</f>
        <v>8.5909567546397489E-2</v>
      </c>
      <c r="F39" s="15">
        <v>492</v>
      </c>
      <c r="G39" s="10">
        <f>F39/F42*100</f>
        <v>0.10496111958527557</v>
      </c>
      <c r="H39" s="10"/>
      <c r="I39" s="10"/>
    </row>
    <row r="40" spans="1:9" ht="69.75" customHeight="1" x14ac:dyDescent="0.25">
      <c r="A40" s="3" t="s">
        <v>32</v>
      </c>
      <c r="B40" s="15">
        <v>3</v>
      </c>
      <c r="C40" s="15">
        <f>B40/B42*100</f>
        <v>6.2122605173570557E-4</v>
      </c>
      <c r="D40" s="15">
        <v>396</v>
      </c>
      <c r="E40" s="15">
        <f>D40/D42*100</f>
        <v>6.2537111669804052E-2</v>
      </c>
      <c r="F40" s="15">
        <v>396</v>
      </c>
      <c r="G40" s="10">
        <f>F40/F42*100</f>
        <v>8.448090112961204E-2</v>
      </c>
      <c r="H40" s="10"/>
      <c r="I40" s="10"/>
    </row>
    <row r="41" spans="1:9" ht="39" customHeight="1" x14ac:dyDescent="0.25">
      <c r="A41" s="3" t="s">
        <v>33</v>
      </c>
      <c r="B41" s="15">
        <v>-79</v>
      </c>
      <c r="C41" s="15">
        <f>B41/B42*100</f>
        <v>-1.6358952695706912E-2</v>
      </c>
      <c r="D41" s="15">
        <v>-1532</v>
      </c>
      <c r="E41" s="15">
        <f>D41/D42*100</f>
        <v>-0.24193650272257528</v>
      </c>
      <c r="F41" s="15">
        <v>-1560</v>
      </c>
      <c r="G41" s="10">
        <f>F41/F42*100</f>
        <v>-0.33280354990453231</v>
      </c>
      <c r="H41" s="10">
        <f t="shared" si="2"/>
        <v>1874.6835443037974</v>
      </c>
      <c r="I41" s="10">
        <f t="shared" si="3"/>
        <v>101.82767624020887</v>
      </c>
    </row>
    <row r="42" spans="1:9" s="14" customFormat="1" ht="15" customHeight="1" x14ac:dyDescent="0.25">
      <c r="A42" s="12" t="s">
        <v>34</v>
      </c>
      <c r="B42" s="16">
        <f t="shared" ref="B42" si="8">B8+B31</f>
        <v>482916</v>
      </c>
      <c r="C42" s="16">
        <f t="shared" ref="C42:I42" si="9">C31+C8</f>
        <v>100</v>
      </c>
      <c r="D42" s="16">
        <f t="shared" si="9"/>
        <v>633224</v>
      </c>
      <c r="E42" s="16">
        <f t="shared" si="9"/>
        <v>100</v>
      </c>
      <c r="F42" s="16">
        <f t="shared" si="9"/>
        <v>468745</v>
      </c>
      <c r="G42" s="16">
        <f t="shared" si="9"/>
        <v>100</v>
      </c>
      <c r="H42" s="16">
        <f t="shared" si="9"/>
        <v>3.6835038853635638</v>
      </c>
      <c r="I42" s="16">
        <f t="shared" si="9"/>
        <v>147.6949263365868</v>
      </c>
    </row>
    <row r="43" spans="1:9" ht="26.25" customHeight="1" x14ac:dyDescent="0.25">
      <c r="A43" s="3" t="s">
        <v>35</v>
      </c>
      <c r="B43" s="17">
        <f>SUM(B44:B51)</f>
        <v>56961</v>
      </c>
      <c r="C43" s="9">
        <f>B43/B89*100</f>
        <v>12.148629560108324</v>
      </c>
      <c r="D43" s="17">
        <f>SUM(D44:D51)</f>
        <v>90367.2</v>
      </c>
      <c r="E43" s="9">
        <f>D43/D89*100</f>
        <v>12.752230192436651</v>
      </c>
      <c r="F43" s="17">
        <f>SUM(F44:F51)</f>
        <v>57288.200000000004</v>
      </c>
      <c r="G43" s="9">
        <f>F43/F89*100</f>
        <v>12.584612153747537</v>
      </c>
      <c r="H43" s="9">
        <f>F43/B43*100-100</f>
        <v>0.57442811748389033</v>
      </c>
      <c r="I43" s="10">
        <f t="shared" ref="I43:I65" si="10">F43/D43*100</f>
        <v>63.3949043458246</v>
      </c>
    </row>
    <row r="44" spans="1:9" ht="53.25" customHeight="1" x14ac:dyDescent="0.25">
      <c r="A44" s="3" t="s">
        <v>103</v>
      </c>
      <c r="B44" s="17">
        <v>4497.5</v>
      </c>
      <c r="C44" s="9">
        <f>B44/B89*100</f>
        <v>0.95922581146024799</v>
      </c>
      <c r="D44" s="17">
        <v>5899.2</v>
      </c>
      <c r="E44" s="9">
        <f>D44/D89*100</f>
        <v>0.83246970528269415</v>
      </c>
      <c r="F44" s="17">
        <v>4626.8</v>
      </c>
      <c r="G44" s="9">
        <f>F44/F89*100</f>
        <v>1.0163783032624363</v>
      </c>
      <c r="H44" s="9">
        <f>F44/B44*100-100</f>
        <v>2.8749305169538673</v>
      </c>
      <c r="I44" s="10">
        <f t="shared" si="10"/>
        <v>78.430973691347987</v>
      </c>
    </row>
    <row r="45" spans="1:9" ht="81.75" customHeight="1" x14ac:dyDescent="0.25">
      <c r="A45" s="3" t="s">
        <v>36</v>
      </c>
      <c r="B45" s="17">
        <v>182.5</v>
      </c>
      <c r="C45" s="9">
        <f>B45/B89*100</f>
        <v>3.8923559886936132E-2</v>
      </c>
      <c r="D45" s="17">
        <v>287</v>
      </c>
      <c r="E45" s="9">
        <f>D45/D89*100</f>
        <v>4.0500204335525702E-2</v>
      </c>
      <c r="F45" s="17">
        <v>193.1</v>
      </c>
      <c r="G45" s="9">
        <f>F45/F89*100</f>
        <v>4.241865876199024E-2</v>
      </c>
      <c r="H45" s="9">
        <f>F45/B45*100-100</f>
        <v>5.808219178082183</v>
      </c>
      <c r="I45" s="10">
        <f t="shared" si="10"/>
        <v>67.282229965156787</v>
      </c>
    </row>
    <row r="46" spans="1:9" ht="105.75" customHeight="1" x14ac:dyDescent="0.25">
      <c r="A46" s="3" t="s">
        <v>37</v>
      </c>
      <c r="B46" s="17">
        <v>20216.400000000001</v>
      </c>
      <c r="C46" s="9">
        <f>B46/B89*100</f>
        <v>4.3117493484835929</v>
      </c>
      <c r="D46" s="17">
        <v>31432</v>
      </c>
      <c r="E46" s="9">
        <f>D46/D89*100</f>
        <v>4.4355485110600839</v>
      </c>
      <c r="F46" s="17">
        <v>23145.5</v>
      </c>
      <c r="G46" s="9">
        <f>F46/F89*100</f>
        <v>5.0844177440478768</v>
      </c>
      <c r="H46" s="9">
        <f>F46/B46*100-100</f>
        <v>14.488731920618903</v>
      </c>
      <c r="I46" s="10">
        <f t="shared" si="10"/>
        <v>73.636739628404172</v>
      </c>
    </row>
    <row r="47" spans="1:9" ht="15" customHeight="1" x14ac:dyDescent="0.25">
      <c r="A47" s="3" t="s">
        <v>38</v>
      </c>
      <c r="B47" s="17">
        <v>0.3</v>
      </c>
      <c r="C47" s="9">
        <f>B47/B89*100</f>
        <v>6.398393406071693E-5</v>
      </c>
      <c r="D47" s="17">
        <v>1.6</v>
      </c>
      <c r="E47" s="9">
        <f>D47/D89*100</f>
        <v>2.2578511127819209E-4</v>
      </c>
      <c r="F47" s="17">
        <v>0</v>
      </c>
      <c r="G47" s="9">
        <f>F47/F89*100</f>
        <v>0</v>
      </c>
      <c r="H47" s="9">
        <f t="shared" ref="H47:H50" si="11">F47/B47*100-100</f>
        <v>-100</v>
      </c>
      <c r="I47" s="10">
        <f t="shared" si="10"/>
        <v>0</v>
      </c>
    </row>
    <row r="48" spans="1:9" ht="64.5" customHeight="1" x14ac:dyDescent="0.25">
      <c r="A48" s="3" t="s">
        <v>39</v>
      </c>
      <c r="B48" s="17">
        <v>5007.1000000000004</v>
      </c>
      <c r="C48" s="9">
        <f>B48/B89*100</f>
        <v>1.0679131874513859</v>
      </c>
      <c r="D48" s="17">
        <v>7442.9</v>
      </c>
      <c r="E48" s="9">
        <f>D48/D89*100</f>
        <v>1.0503100029577848</v>
      </c>
      <c r="F48" s="36">
        <v>5934.4</v>
      </c>
      <c r="G48" s="9">
        <f>F48/F89*100</f>
        <v>1.3036213804099164</v>
      </c>
      <c r="H48" s="9">
        <f t="shared" si="11"/>
        <v>18.519702023127138</v>
      </c>
      <c r="I48" s="10">
        <f t="shared" si="10"/>
        <v>79.732362385629258</v>
      </c>
    </row>
    <row r="49" spans="1:9" ht="32.25" customHeight="1" x14ac:dyDescent="0.25">
      <c r="A49" s="3" t="s">
        <v>104</v>
      </c>
      <c r="B49" s="17">
        <v>2648.7</v>
      </c>
      <c r="C49" s="9"/>
      <c r="D49" s="17">
        <v>0</v>
      </c>
      <c r="E49" s="9"/>
      <c r="F49" s="17">
        <v>0</v>
      </c>
      <c r="G49" s="9"/>
      <c r="H49" s="9">
        <f t="shared" si="11"/>
        <v>-100</v>
      </c>
      <c r="I49" s="10" t="e">
        <f t="shared" si="10"/>
        <v>#DIV/0!</v>
      </c>
    </row>
    <row r="50" spans="1:9" ht="15" customHeight="1" x14ac:dyDescent="0.25">
      <c r="A50" s="3" t="s">
        <v>40</v>
      </c>
      <c r="B50" s="17">
        <v>0</v>
      </c>
      <c r="C50" s="9">
        <f>B50/B89*100</f>
        <v>0</v>
      </c>
      <c r="D50" s="17">
        <v>100</v>
      </c>
      <c r="E50" s="9">
        <f>D50/D89*100</f>
        <v>1.4111569454887006E-2</v>
      </c>
      <c r="F50" s="17">
        <v>0</v>
      </c>
      <c r="G50" s="9">
        <f>F50/F89*100</f>
        <v>0</v>
      </c>
      <c r="H50" s="9" t="e">
        <f t="shared" si="11"/>
        <v>#DIV/0!</v>
      </c>
      <c r="I50" s="10">
        <f t="shared" si="10"/>
        <v>0</v>
      </c>
    </row>
    <row r="51" spans="1:9" ht="26.25" customHeight="1" x14ac:dyDescent="0.25">
      <c r="A51" s="3" t="s">
        <v>41</v>
      </c>
      <c r="B51" s="17">
        <v>24408.5</v>
      </c>
      <c r="C51" s="9">
        <f>B51/B89*100</f>
        <v>5.2058395150700303</v>
      </c>
      <c r="D51" s="17">
        <v>45204.5</v>
      </c>
      <c r="E51" s="9">
        <f>D51/D89*100</f>
        <v>6.3790644142343966</v>
      </c>
      <c r="F51" s="17">
        <v>23388.400000000001</v>
      </c>
      <c r="G51" s="9">
        <f>F51/F89*100</f>
        <v>5.1377760672653165</v>
      </c>
      <c r="H51" s="9">
        <f>F51/B51*100-100</f>
        <v>-4.1792818075670226</v>
      </c>
      <c r="I51" s="10">
        <f t="shared" si="10"/>
        <v>51.739096771339142</v>
      </c>
    </row>
    <row r="52" spans="1:9" ht="15" customHeight="1" x14ac:dyDescent="0.25">
      <c r="A52" s="3" t="s">
        <v>42</v>
      </c>
      <c r="B52" s="17">
        <f>B53</f>
        <v>969.1</v>
      </c>
      <c r="C52" s="9">
        <f>B52/B89*100</f>
        <v>0.20668943499413595</v>
      </c>
      <c r="D52" s="17">
        <f>D53</f>
        <v>1783.4</v>
      </c>
      <c r="E52" s="9">
        <f>D52/D89*100</f>
        <v>0.25166572965845491</v>
      </c>
      <c r="F52" s="17">
        <f>F53</f>
        <v>1264.5999999999999</v>
      </c>
      <c r="G52" s="9">
        <f>F52/F89*100</f>
        <v>0.27779718213574756</v>
      </c>
      <c r="H52" s="9">
        <f>F52/B52*100-100</f>
        <v>30.492209266329553</v>
      </c>
      <c r="I52" s="10">
        <f t="shared" si="10"/>
        <v>70.909498710328577</v>
      </c>
    </row>
    <row r="53" spans="1:9" ht="26.25" customHeight="1" x14ac:dyDescent="0.25">
      <c r="A53" s="3" t="s">
        <v>43</v>
      </c>
      <c r="B53" s="17">
        <v>969.1</v>
      </c>
      <c r="C53" s="9">
        <f>B53/B89*100</f>
        <v>0.20668943499413595</v>
      </c>
      <c r="D53" s="17">
        <v>1783.4</v>
      </c>
      <c r="E53" s="9">
        <f>D53/D89*100</f>
        <v>0.25166572965845491</v>
      </c>
      <c r="F53" s="17">
        <v>1264.5999999999999</v>
      </c>
      <c r="G53" s="9">
        <f>F53/F89*100</f>
        <v>0.27779718213574756</v>
      </c>
      <c r="H53" s="9">
        <f t="shared" ref="H53:H102" si="12">F53/B53*100-100</f>
        <v>30.492209266329553</v>
      </c>
      <c r="I53" s="10">
        <f t="shared" si="10"/>
        <v>70.909498710328577</v>
      </c>
    </row>
    <row r="54" spans="1:9" ht="51.75" customHeight="1" x14ac:dyDescent="0.25">
      <c r="A54" s="3" t="s">
        <v>44</v>
      </c>
      <c r="B54" s="17">
        <f>B56</f>
        <v>844.5</v>
      </c>
      <c r="C54" s="9">
        <f>B54/B89*100</f>
        <v>0.18011477438091814</v>
      </c>
      <c r="D54" s="17">
        <f>SUM(D55:D56)</f>
        <v>2336.4</v>
      </c>
      <c r="E54" s="9">
        <f>D54/D89*100</f>
        <v>0.32970270874398</v>
      </c>
      <c r="F54" s="17">
        <f>SUM(F55:F56)</f>
        <v>1221.9000000000001</v>
      </c>
      <c r="G54" s="9">
        <f>F54/F89*100</f>
        <v>0.26841718871712</v>
      </c>
      <c r="H54" s="9">
        <f t="shared" si="12"/>
        <v>44.689165186500901</v>
      </c>
      <c r="I54" s="10">
        <f t="shared" si="10"/>
        <v>52.298407806882388</v>
      </c>
    </row>
    <row r="55" spans="1:9" ht="20.25" customHeight="1" x14ac:dyDescent="0.25">
      <c r="A55" s="3" t="s">
        <v>105</v>
      </c>
      <c r="B55" s="17">
        <v>0</v>
      </c>
      <c r="C55" s="9">
        <f>B55/B89*100</f>
        <v>0</v>
      </c>
      <c r="D55" s="17">
        <v>360</v>
      </c>
      <c r="E55" s="9">
        <f>D55/D89*100</f>
        <v>5.0801650037593224E-2</v>
      </c>
      <c r="F55" s="17">
        <v>0</v>
      </c>
      <c r="G55" s="9">
        <f>F55/F89*100</f>
        <v>0</v>
      </c>
      <c r="H55" s="9" t="e">
        <f t="shared" si="12"/>
        <v>#DIV/0!</v>
      </c>
      <c r="I55" s="10">
        <f t="shared" si="10"/>
        <v>0</v>
      </c>
    </row>
    <row r="56" spans="1:9" ht="66" customHeight="1" x14ac:dyDescent="0.25">
      <c r="A56" s="3" t="s">
        <v>102</v>
      </c>
      <c r="B56" s="17">
        <v>844.5</v>
      </c>
      <c r="C56" s="9">
        <f>B56/B89*100</f>
        <v>0.18011477438091814</v>
      </c>
      <c r="D56" s="17">
        <v>1976.4</v>
      </c>
      <c r="E56" s="9">
        <f>D56/D89*100</f>
        <v>0.27890105870638676</v>
      </c>
      <c r="F56" s="17">
        <v>1221.9000000000001</v>
      </c>
      <c r="G56" s="9">
        <f>F56/F89*100</f>
        <v>0.26841718871712</v>
      </c>
      <c r="H56" s="9">
        <f t="shared" si="12"/>
        <v>44.689165186500901</v>
      </c>
      <c r="I56" s="10">
        <f t="shared" si="10"/>
        <v>61.824529447480273</v>
      </c>
    </row>
    <row r="57" spans="1:9" ht="26.25" customHeight="1" x14ac:dyDescent="0.25">
      <c r="A57" s="3" t="s">
        <v>45</v>
      </c>
      <c r="B57" s="17">
        <f>SUM(B58:B60)</f>
        <v>15264.3</v>
      </c>
      <c r="C57" s="9">
        <f>B57/B89*100</f>
        <v>3.2555665489433379</v>
      </c>
      <c r="D57" s="17">
        <f>SUM(D58:D60)</f>
        <v>33487.5</v>
      </c>
      <c r="E57" s="9">
        <f>D57/D89*100</f>
        <v>4.7256118212052858</v>
      </c>
      <c r="F57" s="17">
        <f>SUM(F58:F60)</f>
        <v>16946.7</v>
      </c>
      <c r="G57" s="9">
        <f>F57/F89*100</f>
        <v>3.722715092914656</v>
      </c>
      <c r="H57" s="9">
        <f t="shared" si="12"/>
        <v>11.021795955268175</v>
      </c>
      <c r="I57" s="10">
        <f t="shared" si="10"/>
        <v>50.606047032474812</v>
      </c>
    </row>
    <row r="58" spans="1:9" ht="26.25" customHeight="1" x14ac:dyDescent="0.25">
      <c r="A58" s="3" t="s">
        <v>46</v>
      </c>
      <c r="B58" s="17">
        <v>61</v>
      </c>
      <c r="C58" s="9">
        <f>B58/B89*100</f>
        <v>1.3010066592345776E-2</v>
      </c>
      <c r="D58" s="17">
        <v>1122.3</v>
      </c>
      <c r="E58" s="9">
        <f>D58/D89*100</f>
        <v>0.15837414399219685</v>
      </c>
      <c r="F58" s="17">
        <v>169.1</v>
      </c>
      <c r="G58" s="9">
        <f>F58/F89*100</f>
        <v>3.7146531313581296E-2</v>
      </c>
      <c r="H58" s="9">
        <f t="shared" si="12"/>
        <v>177.21311475409834</v>
      </c>
      <c r="I58" s="10">
        <f t="shared" si="10"/>
        <v>15.067272565267753</v>
      </c>
    </row>
    <row r="59" spans="1:9" ht="26.25" customHeight="1" x14ac:dyDescent="0.25">
      <c r="A59" s="3" t="s">
        <v>47</v>
      </c>
      <c r="B59" s="17">
        <v>14851.5</v>
      </c>
      <c r="C59" s="9">
        <f>B59/B89*100</f>
        <v>3.1675246556757917</v>
      </c>
      <c r="D59" s="17">
        <v>30534</v>
      </c>
      <c r="E59" s="9">
        <f>D59/D89*100</f>
        <v>4.3088266173551988</v>
      </c>
      <c r="F59" s="17">
        <v>15684.2</v>
      </c>
      <c r="G59" s="9">
        <f>F59/F89*100</f>
        <v>3.4453792219306436</v>
      </c>
      <c r="H59" s="9">
        <f t="shared" si="12"/>
        <v>5.6068410598256122</v>
      </c>
      <c r="I59" s="10">
        <f t="shared" si="10"/>
        <v>51.366345712975701</v>
      </c>
    </row>
    <row r="60" spans="1:9" ht="26.25" customHeight="1" x14ac:dyDescent="0.25">
      <c r="A60" s="3" t="s">
        <v>48</v>
      </c>
      <c r="B60" s="17">
        <v>351.8</v>
      </c>
      <c r="C60" s="9">
        <f>B60/B89*100</f>
        <v>7.5031826675200725E-2</v>
      </c>
      <c r="D60" s="17">
        <v>1831.2</v>
      </c>
      <c r="E60" s="9">
        <f>D60/D89*100</f>
        <v>0.25841105985789081</v>
      </c>
      <c r="F60" s="17">
        <v>1093.4000000000001</v>
      </c>
      <c r="G60" s="9">
        <f>F60/F89*100</f>
        <v>0.24018933967043052</v>
      </c>
      <c r="H60" s="9">
        <f t="shared" si="12"/>
        <v>210.80159181353042</v>
      </c>
      <c r="I60" s="10">
        <f t="shared" si="10"/>
        <v>59.709480122324166</v>
      </c>
    </row>
    <row r="61" spans="1:9" ht="26.25" customHeight="1" x14ac:dyDescent="0.25">
      <c r="A61" s="3" t="s">
        <v>49</v>
      </c>
      <c r="B61" s="17">
        <f>SUM(B62:B64)</f>
        <v>10785.4</v>
      </c>
      <c r="C61" s="9">
        <f>B61/B89*100</f>
        <v>2.3003077413948545</v>
      </c>
      <c r="D61" s="17">
        <f>SUM(D62:D64)</f>
        <v>37002.5</v>
      </c>
      <c r="E61" s="9">
        <f>D61/D89*100</f>
        <v>5.2216334875445645</v>
      </c>
      <c r="F61" s="17">
        <f>SUM(F62:F64)</f>
        <v>12181.5</v>
      </c>
      <c r="G61" s="9">
        <f>F61/F89*100</f>
        <v>2.6759341880330609</v>
      </c>
      <c r="H61" s="9">
        <f t="shared" si="12"/>
        <v>12.944350696311673</v>
      </c>
      <c r="I61" s="10">
        <f t="shared" si="10"/>
        <v>32.920748598067703</v>
      </c>
    </row>
    <row r="62" spans="1:9" ht="15" customHeight="1" x14ac:dyDescent="0.25">
      <c r="A62" s="3" t="s">
        <v>50</v>
      </c>
      <c r="B62" s="17">
        <v>1608.1</v>
      </c>
      <c r="C62" s="9">
        <f>B62/B89*100</f>
        <v>0.34297521454346297</v>
      </c>
      <c r="D62" s="17">
        <v>22820.5</v>
      </c>
      <c r="E62" s="9">
        <f>D62/D89*100</f>
        <v>3.2203307074524892</v>
      </c>
      <c r="F62" s="17">
        <v>1964.4</v>
      </c>
      <c r="G62" s="9">
        <f>F62/F89*100</f>
        <v>0.43152363165227153</v>
      </c>
      <c r="H62" s="9">
        <f t="shared" si="12"/>
        <v>22.156582302095657</v>
      </c>
      <c r="I62" s="10">
        <f t="shared" si="10"/>
        <v>8.6080497798032471</v>
      </c>
    </row>
    <row r="63" spans="1:9" ht="15" customHeight="1" x14ac:dyDescent="0.25">
      <c r="A63" s="3" t="s">
        <v>51</v>
      </c>
      <c r="B63" s="17">
        <v>814.3</v>
      </c>
      <c r="C63" s="9">
        <f>B63/B89*100</f>
        <v>0.17367372501880596</v>
      </c>
      <c r="D63" s="17">
        <v>1036.9000000000001</v>
      </c>
      <c r="E63" s="9">
        <f>D63/D89*100</f>
        <v>0.14632286367772337</v>
      </c>
      <c r="F63" s="17">
        <v>603</v>
      </c>
      <c r="G63" s="9">
        <f>F63/F89*100</f>
        <v>0.13246220214127455</v>
      </c>
      <c r="H63" s="9">
        <f t="shared" si="12"/>
        <v>-25.94866756723566</v>
      </c>
      <c r="I63" s="10">
        <f t="shared" si="10"/>
        <v>58.154113222104343</v>
      </c>
    </row>
    <row r="64" spans="1:9" ht="15" customHeight="1" x14ac:dyDescent="0.25">
      <c r="A64" s="3" t="s">
        <v>52</v>
      </c>
      <c r="B64" s="17">
        <v>8363</v>
      </c>
      <c r="C64" s="9">
        <f>B64/B89*100</f>
        <v>1.7836588018325856</v>
      </c>
      <c r="D64" s="17">
        <v>13145.1</v>
      </c>
      <c r="E64" s="9">
        <f>D64/D89*100</f>
        <v>1.8549799164143517</v>
      </c>
      <c r="F64" s="17">
        <v>9614.1</v>
      </c>
      <c r="G64" s="9">
        <f>F64/F89*100</f>
        <v>2.111948354239515</v>
      </c>
      <c r="H64" s="9">
        <f t="shared" si="12"/>
        <v>14.959942604328603</v>
      </c>
      <c r="I64" s="10">
        <f t="shared" si="10"/>
        <v>73.138279663144445</v>
      </c>
    </row>
    <row r="65" spans="1:9" ht="15" customHeight="1" x14ac:dyDescent="0.25">
      <c r="A65" s="3" t="s">
        <v>53</v>
      </c>
      <c r="B65" s="17">
        <f>SUM(B66:B71)</f>
        <v>329599.59999999992</v>
      </c>
      <c r="C65" s="9">
        <f>B65/B89*100</f>
        <v>70.296930242795568</v>
      </c>
      <c r="D65" s="17">
        <f>SUM(D66:D71)</f>
        <v>462459.60000000003</v>
      </c>
      <c r="E65" s="9">
        <f>D65/D89*100</f>
        <v>65.260307654792626</v>
      </c>
      <c r="F65" s="17">
        <f>SUM(F66:F71)</f>
        <v>311161</v>
      </c>
      <c r="G65" s="9">
        <f>F65/F89*100</f>
        <v>68.353352040598878</v>
      </c>
      <c r="H65" s="9">
        <f t="shared" si="12"/>
        <v>-5.5942422260220894</v>
      </c>
      <c r="I65" s="10">
        <f t="shared" si="10"/>
        <v>67.283931396385753</v>
      </c>
    </row>
    <row r="66" spans="1:9" ht="15" customHeight="1" x14ac:dyDescent="0.25">
      <c r="A66" s="3" t="s">
        <v>54</v>
      </c>
      <c r="B66" s="17">
        <v>94042.4</v>
      </c>
      <c r="C66" s="9">
        <f>B66/B89*100</f>
        <v>20.057342401705217</v>
      </c>
      <c r="D66" s="30">
        <v>160382.39999999999</v>
      </c>
      <c r="E66" s="9">
        <f>D66/D89*100</f>
        <v>22.632473769414695</v>
      </c>
      <c r="F66" s="31">
        <v>107847.2</v>
      </c>
      <c r="G66" s="9">
        <f>F66/F89*100</f>
        <v>23.691007639752012</v>
      </c>
      <c r="H66" s="9">
        <f t="shared" si="12"/>
        <v>14.679336129235338</v>
      </c>
      <c r="I66" s="10">
        <f t="shared" ref="I66:I102" si="13">F66/D66*100</f>
        <v>67.243787348237717</v>
      </c>
    </row>
    <row r="67" spans="1:9" ht="15" customHeight="1" x14ac:dyDescent="0.25">
      <c r="A67" s="3" t="s">
        <v>55</v>
      </c>
      <c r="B67" s="17">
        <v>210612.8</v>
      </c>
      <c r="C67" s="9">
        <f>B67/B89*100</f>
        <v>44.919451691809869</v>
      </c>
      <c r="D67" s="30">
        <v>268025</v>
      </c>
      <c r="E67" s="9">
        <f>D67/D89*100</f>
        <v>37.822534031460897</v>
      </c>
      <c r="F67" s="31">
        <v>179661.5</v>
      </c>
      <c r="G67" s="9">
        <f>F67/F89*100</f>
        <v>39.46659689884676</v>
      </c>
      <c r="H67" s="9">
        <f t="shared" si="12"/>
        <v>-14.695830452849961</v>
      </c>
      <c r="I67" s="10">
        <f t="shared" si="13"/>
        <v>67.031620184684257</v>
      </c>
    </row>
    <row r="68" spans="1:9" ht="26.25" customHeight="1" x14ac:dyDescent="0.25">
      <c r="A68" s="3" t="s">
        <v>56</v>
      </c>
      <c r="B68" s="17">
        <v>23500</v>
      </c>
      <c r="C68" s="9">
        <f>B68/B89*100</f>
        <v>5.0120748347561594</v>
      </c>
      <c r="D68" s="30">
        <v>32439.200000000001</v>
      </c>
      <c r="E68" s="9">
        <f>D68/D89*100</f>
        <v>4.5776802386097053</v>
      </c>
      <c r="F68" s="31">
        <v>22256.7</v>
      </c>
      <c r="G68" s="9">
        <f>F68/F89*100</f>
        <v>4.8891732908751333</v>
      </c>
      <c r="H68" s="9">
        <f t="shared" si="12"/>
        <v>-5.2906382978723343</v>
      </c>
      <c r="I68" s="10">
        <f t="shared" si="13"/>
        <v>68.610508273940169</v>
      </c>
    </row>
    <row r="69" spans="1:9" ht="36.75" customHeight="1" x14ac:dyDescent="0.25">
      <c r="A69" s="3" t="s">
        <v>57</v>
      </c>
      <c r="B69" s="17">
        <v>100.7</v>
      </c>
      <c r="C69" s="9">
        <f>B69/B89*100</f>
        <v>2.1477273866380649E-2</v>
      </c>
      <c r="D69" s="30">
        <v>98</v>
      </c>
      <c r="E69" s="9">
        <f>D69/D89*100</f>
        <v>1.3829338065789266E-2</v>
      </c>
      <c r="F69" s="31">
        <v>24.8</v>
      </c>
      <c r="G69" s="9">
        <f>F69/F89*100</f>
        <v>5.4478650300225683E-3</v>
      </c>
      <c r="H69" s="9">
        <f t="shared" si="12"/>
        <v>-75.372393247269116</v>
      </c>
      <c r="I69" s="10">
        <f t="shared" si="13"/>
        <v>25.30612244897959</v>
      </c>
    </row>
    <row r="70" spans="1:9" ht="15" customHeight="1" x14ac:dyDescent="0.25">
      <c r="A70" s="3" t="s">
        <v>58</v>
      </c>
      <c r="B70" s="17">
        <v>95.1</v>
      </c>
      <c r="C70" s="9">
        <f>B70/B89*100</f>
        <v>2.0282907097247265E-2</v>
      </c>
      <c r="D70" s="17">
        <v>180</v>
      </c>
      <c r="E70" s="9">
        <f>D70/D89*100</f>
        <v>2.5400825018796612E-2</v>
      </c>
      <c r="F70" s="31">
        <v>170.8</v>
      </c>
      <c r="G70" s="9">
        <f>F70/F89*100</f>
        <v>3.7519973674510272E-2</v>
      </c>
      <c r="H70" s="9">
        <f t="shared" si="12"/>
        <v>79.600420609884338</v>
      </c>
      <c r="I70" s="10">
        <f t="shared" si="13"/>
        <v>94.8888888888889</v>
      </c>
    </row>
    <row r="71" spans="1:9" ht="26.25" customHeight="1" x14ac:dyDescent="0.25">
      <c r="A71" s="3" t="s">
        <v>59</v>
      </c>
      <c r="B71" s="17">
        <v>1248.5999999999999</v>
      </c>
      <c r="C71" s="9">
        <f>B71/B89*100</f>
        <v>0.26630113356070384</v>
      </c>
      <c r="D71" s="17">
        <v>1335</v>
      </c>
      <c r="E71" s="9">
        <f>D71/D89*100</f>
        <v>0.18838945222274153</v>
      </c>
      <c r="F71" s="31">
        <v>1200</v>
      </c>
      <c r="G71" s="9">
        <f>F71/F89*100</f>
        <v>0.26360637242044688</v>
      </c>
      <c r="H71" s="9">
        <f t="shared" si="12"/>
        <v>-3.8923594425756818</v>
      </c>
      <c r="I71" s="10">
        <f t="shared" si="13"/>
        <v>89.887640449438194</v>
      </c>
    </row>
    <row r="72" spans="1:9" ht="26.25" customHeight="1" x14ac:dyDescent="0.25">
      <c r="A72" s="3" t="s">
        <v>60</v>
      </c>
      <c r="B72" s="17">
        <f>B73</f>
        <v>25566.7</v>
      </c>
      <c r="C72" s="9">
        <f>B72/B89*100</f>
        <v>5.4528601565004386</v>
      </c>
      <c r="D72" s="17">
        <f>D73</f>
        <v>49045.7</v>
      </c>
      <c r="E72" s="9">
        <f>D72/D89*100</f>
        <v>6.9211180201355154</v>
      </c>
      <c r="F72" s="17">
        <f>F73</f>
        <v>32184</v>
      </c>
      <c r="G72" s="9">
        <f>F72/F89*100</f>
        <v>7.0699229083163839</v>
      </c>
      <c r="H72" s="9">
        <f t="shared" si="12"/>
        <v>25.882495589966624</v>
      </c>
      <c r="I72" s="10">
        <f t="shared" si="13"/>
        <v>65.620431556691003</v>
      </c>
    </row>
    <row r="73" spans="1:9" ht="15" customHeight="1" x14ac:dyDescent="0.25">
      <c r="A73" s="3" t="s">
        <v>61</v>
      </c>
      <c r="B73" s="17">
        <v>25566.7</v>
      </c>
      <c r="C73" s="9">
        <f>B73/B89*100</f>
        <v>5.4528601565004386</v>
      </c>
      <c r="D73" s="17">
        <v>49045.7</v>
      </c>
      <c r="E73" s="9">
        <f>D73/D89*100</f>
        <v>6.9211180201355154</v>
      </c>
      <c r="F73" s="17">
        <v>32184</v>
      </c>
      <c r="G73" s="9">
        <f>F73/F89*100</f>
        <v>7.0699229083163839</v>
      </c>
      <c r="H73" s="9">
        <f t="shared" si="12"/>
        <v>25.882495589966624</v>
      </c>
      <c r="I73" s="10">
        <f t="shared" si="13"/>
        <v>65.620431556691003</v>
      </c>
    </row>
    <row r="74" spans="1:9" ht="15" customHeight="1" x14ac:dyDescent="0.25">
      <c r="A74" s="3" t="s">
        <v>62</v>
      </c>
      <c r="B74" s="17">
        <f>SUM(B75:B78)</f>
        <v>22676.3</v>
      </c>
      <c r="C74" s="9">
        <f>B74/B89*100</f>
        <v>4.8363962798034512</v>
      </c>
      <c r="D74" s="17">
        <f>SUM(D75:D78)</f>
        <v>21625.599999999999</v>
      </c>
      <c r="E74" s="9">
        <f>D74/D89*100</f>
        <v>3.0517115640360437</v>
      </c>
      <c r="F74" s="17">
        <f>SUM(F75:F78)</f>
        <v>16170.4</v>
      </c>
      <c r="G74" s="9">
        <f>F74/F89*100</f>
        <v>3.5521837371563283</v>
      </c>
      <c r="H74" s="9">
        <f t="shared" si="12"/>
        <v>-28.690306619686638</v>
      </c>
      <c r="I74" s="10">
        <f t="shared" si="13"/>
        <v>74.77434152116011</v>
      </c>
    </row>
    <row r="75" spans="1:9" ht="15" customHeight="1" x14ac:dyDescent="0.25">
      <c r="A75" s="3" t="s">
        <v>63</v>
      </c>
      <c r="B75" s="17">
        <v>3135.7</v>
      </c>
      <c r="C75" s="9">
        <f>B75/B89*100</f>
        <v>0.66878140678063358</v>
      </c>
      <c r="D75" s="17">
        <v>4315.3</v>
      </c>
      <c r="E75" s="9">
        <f>D75/D89*100</f>
        <v>0.60895655668673898</v>
      </c>
      <c r="F75" s="17">
        <v>3196.2</v>
      </c>
      <c r="G75" s="9">
        <f>F75/F89*100</f>
        <v>0.70211557294186011</v>
      </c>
      <c r="H75" s="9">
        <f t="shared" si="12"/>
        <v>1.929393755780211</v>
      </c>
      <c r="I75" s="10">
        <f t="shared" si="13"/>
        <v>74.066692929807886</v>
      </c>
    </row>
    <row r="76" spans="1:9" ht="26.25" customHeight="1" x14ac:dyDescent="0.25">
      <c r="A76" s="3" t="s">
        <v>64</v>
      </c>
      <c r="B76" s="17">
        <v>12553.3</v>
      </c>
      <c r="C76" s="9">
        <f>B76/B89*100</f>
        <v>2.677365064814659</v>
      </c>
      <c r="D76" s="17">
        <v>7774.4</v>
      </c>
      <c r="E76" s="9">
        <f>D76/D89*100</f>
        <v>1.0970898557007354</v>
      </c>
      <c r="F76" s="32">
        <v>4639.2</v>
      </c>
      <c r="G76" s="9">
        <f>F76/F89*100</f>
        <v>1.0191022357774475</v>
      </c>
      <c r="H76" s="9">
        <f t="shared" si="12"/>
        <v>-63.043980467287483</v>
      </c>
      <c r="I76" s="10">
        <f t="shared" si="13"/>
        <v>59.672772175344726</v>
      </c>
    </row>
    <row r="77" spans="1:9" ht="15" customHeight="1" x14ac:dyDescent="0.25">
      <c r="A77" s="3" t="s">
        <v>65</v>
      </c>
      <c r="B77" s="17">
        <v>6021.5</v>
      </c>
      <c r="C77" s="9">
        <f>B77/B89*100</f>
        <v>1.2842641964886901</v>
      </c>
      <c r="D77" s="17">
        <v>8197.7999999999993</v>
      </c>
      <c r="E77" s="9">
        <f>D77/D89*100</f>
        <v>1.1568382407727269</v>
      </c>
      <c r="F77" s="32">
        <v>7500.4</v>
      </c>
      <c r="G77" s="9">
        <f>F77/F89*100</f>
        <v>1.6476276964185996</v>
      </c>
      <c r="H77" s="9">
        <f t="shared" si="12"/>
        <v>24.560325500290617</v>
      </c>
      <c r="I77" s="10">
        <f t="shared" si="13"/>
        <v>91.492839542316233</v>
      </c>
    </row>
    <row r="78" spans="1:9" ht="26.25" customHeight="1" x14ac:dyDescent="0.25">
      <c r="A78" s="3" t="s">
        <v>66</v>
      </c>
      <c r="B78" s="17">
        <v>965.8</v>
      </c>
      <c r="C78" s="9">
        <f>B78/B89*100</f>
        <v>0.20598561171946803</v>
      </c>
      <c r="D78" s="17">
        <v>1338.1</v>
      </c>
      <c r="E78" s="9">
        <f>D78/D89*100</f>
        <v>0.18882691087584302</v>
      </c>
      <c r="F78" s="32">
        <v>834.6</v>
      </c>
      <c r="G78" s="9">
        <f>F78/F89*100</f>
        <v>0.18333823201842078</v>
      </c>
      <c r="H78" s="9">
        <f t="shared" si="12"/>
        <v>-13.584593083454124</v>
      </c>
      <c r="I78" s="10">
        <f t="shared" si="13"/>
        <v>62.372020028398481</v>
      </c>
    </row>
    <row r="79" spans="1:9" ht="26.25" customHeight="1" x14ac:dyDescent="0.25">
      <c r="A79" s="3" t="s">
        <v>67</v>
      </c>
      <c r="B79" s="17">
        <f>SUM(B80:B81)</f>
        <v>5268.6</v>
      </c>
      <c r="C79" s="9">
        <f>B79/B89*100</f>
        <v>1.1236858499743108</v>
      </c>
      <c r="D79" s="17">
        <f>SUM(D80:D81)</f>
        <v>7851.5</v>
      </c>
      <c r="E79" s="9">
        <f>D79/D89*100</f>
        <v>1.1079698757504532</v>
      </c>
      <c r="F79" s="17">
        <f>SUM(F80:F81)</f>
        <v>5898.9</v>
      </c>
      <c r="G79" s="9">
        <f>F79/F89*100</f>
        <v>1.2958230252258114</v>
      </c>
      <c r="H79" s="9">
        <f t="shared" si="12"/>
        <v>11.963329916865945</v>
      </c>
      <c r="I79" s="10">
        <f t="shared" si="13"/>
        <v>75.130866713366871</v>
      </c>
    </row>
    <row r="80" spans="1:9" ht="15" customHeight="1" x14ac:dyDescent="0.25">
      <c r="A80" s="3" t="s">
        <v>68</v>
      </c>
      <c r="B80" s="17">
        <v>378.3</v>
      </c>
      <c r="C80" s="9">
        <f>B80/B89*100</f>
        <v>8.0683740850564054E-2</v>
      </c>
      <c r="D80" s="17">
        <v>516.20000000000005</v>
      </c>
      <c r="E80" s="9">
        <f>D80/D89*100</f>
        <v>7.2843921526126731E-2</v>
      </c>
      <c r="F80" s="17">
        <v>363.4</v>
      </c>
      <c r="G80" s="9">
        <f>F80/F89*100</f>
        <v>7.9828796447991984E-2</v>
      </c>
      <c r="H80" s="9">
        <f t="shared" si="12"/>
        <v>-3.9386730108379737</v>
      </c>
      <c r="I80" s="10">
        <f t="shared" si="13"/>
        <v>70.399070127857414</v>
      </c>
    </row>
    <row r="81" spans="1:10" ht="15" customHeight="1" x14ac:dyDescent="0.25">
      <c r="A81" s="3" t="s">
        <v>69</v>
      </c>
      <c r="B81" s="17">
        <v>4890.3</v>
      </c>
      <c r="C81" s="9">
        <f>B81/B89*100</f>
        <v>1.0430021091237467</v>
      </c>
      <c r="D81" s="33">
        <v>7335.3</v>
      </c>
      <c r="E81" s="9">
        <f>D81/D89*100</f>
        <v>1.0351259542243265</v>
      </c>
      <c r="F81" s="34">
        <v>5535.5</v>
      </c>
      <c r="G81" s="9">
        <f>F81/F89*100</f>
        <v>1.2159942287778196</v>
      </c>
      <c r="H81" s="9">
        <f t="shared" si="12"/>
        <v>13.193464613622879</v>
      </c>
      <c r="I81" s="10">
        <f t="shared" si="13"/>
        <v>75.463852875819654</v>
      </c>
    </row>
    <row r="82" spans="1:10" ht="26.25" customHeight="1" x14ac:dyDescent="0.25">
      <c r="A82" s="3" t="s">
        <v>70</v>
      </c>
      <c r="B82" s="17">
        <f>B83</f>
        <v>876.2</v>
      </c>
      <c r="C82" s="9">
        <f>B82/B89*100</f>
        <v>0.18687574341333393</v>
      </c>
      <c r="D82" s="17">
        <f>D83</f>
        <v>1150</v>
      </c>
      <c r="E82" s="9">
        <f>D82/D89*100</f>
        <v>0.16228304873120056</v>
      </c>
      <c r="F82" s="17">
        <f>F83</f>
        <v>862.2</v>
      </c>
      <c r="G82" s="9">
        <f>F82/F89*100</f>
        <v>0.18940117858409106</v>
      </c>
      <c r="H82" s="9">
        <f t="shared" si="12"/>
        <v>-1.5978087194704358</v>
      </c>
      <c r="I82" s="10">
        <f t="shared" si="13"/>
        <v>74.973913043478262</v>
      </c>
    </row>
    <row r="83" spans="1:10" ht="26.25" customHeight="1" x14ac:dyDescent="0.25">
      <c r="A83" s="3" t="s">
        <v>71</v>
      </c>
      <c r="B83" s="17">
        <v>876.2</v>
      </c>
      <c r="C83" s="9">
        <f>B83/B89*100</f>
        <v>0.18687574341333393</v>
      </c>
      <c r="D83" s="17">
        <v>1150</v>
      </c>
      <c r="E83" s="9">
        <f>D83/D89*100</f>
        <v>0.16228304873120056</v>
      </c>
      <c r="F83" s="35">
        <v>862.2</v>
      </c>
      <c r="G83" s="9">
        <f>F83/F89*100</f>
        <v>0.18940117858409106</v>
      </c>
      <c r="H83" s="9">
        <f t="shared" si="12"/>
        <v>-1.5978087194704358</v>
      </c>
      <c r="I83" s="10">
        <f t="shared" si="13"/>
        <v>74.973913043478262</v>
      </c>
    </row>
    <row r="84" spans="1:10" ht="39" customHeight="1" x14ac:dyDescent="0.25">
      <c r="A84" s="3" t="s">
        <v>72</v>
      </c>
      <c r="B84" s="17">
        <f>B85</f>
        <v>56</v>
      </c>
      <c r="C84" s="9">
        <f>B84/B89*100</f>
        <v>1.1943667691333827E-2</v>
      </c>
      <c r="D84" s="17">
        <f>D85</f>
        <v>537.1</v>
      </c>
      <c r="E84" s="9">
        <f>D84/D89*100</f>
        <v>7.5793239542198104E-2</v>
      </c>
      <c r="F84" s="17">
        <f>F85</f>
        <v>44.8</v>
      </c>
      <c r="G84" s="9">
        <f>F84/F89*100</f>
        <v>9.8413045703633489E-3</v>
      </c>
      <c r="H84" s="9">
        <f t="shared" si="12"/>
        <v>-20</v>
      </c>
      <c r="I84" s="10">
        <f t="shared" si="13"/>
        <v>8.3410910444982314</v>
      </c>
    </row>
    <row r="85" spans="1:10" ht="39" customHeight="1" x14ac:dyDescent="0.25">
      <c r="A85" s="3" t="s">
        <v>73</v>
      </c>
      <c r="B85" s="17">
        <v>56</v>
      </c>
      <c r="C85" s="9">
        <f>B85/B89*100</f>
        <v>1.1943667691333827E-2</v>
      </c>
      <c r="D85" s="17">
        <v>537.1</v>
      </c>
      <c r="E85" s="9">
        <f>D85/D89*100</f>
        <v>7.5793239542198104E-2</v>
      </c>
      <c r="F85" s="17">
        <v>44.8</v>
      </c>
      <c r="G85" s="9">
        <f>F85/F89*100</f>
        <v>9.8413045703633489E-3</v>
      </c>
      <c r="H85" s="9">
        <f t="shared" si="12"/>
        <v>-20</v>
      </c>
      <c r="I85" s="10">
        <f t="shared" si="13"/>
        <v>8.3410910444982314</v>
      </c>
    </row>
    <row r="86" spans="1:10" ht="90" customHeight="1" x14ac:dyDescent="0.25">
      <c r="A86" s="3" t="s">
        <v>74</v>
      </c>
      <c r="B86" s="17">
        <f>SUM(B87:B88)</f>
        <v>0</v>
      </c>
      <c r="C86" s="9">
        <f>B86/B89*100</f>
        <v>0</v>
      </c>
      <c r="D86" s="17">
        <f>SUM(D87:D88)</f>
        <v>991.9</v>
      </c>
      <c r="E86" s="9">
        <f>D86/D89*100</f>
        <v>0.1399726574230242</v>
      </c>
      <c r="F86" s="17">
        <f>SUM(F87:F88)</f>
        <v>0</v>
      </c>
      <c r="G86" s="9">
        <f>F86/F89*100</f>
        <v>0</v>
      </c>
      <c r="H86" s="9" t="e">
        <f t="shared" si="12"/>
        <v>#DIV/0!</v>
      </c>
      <c r="I86" s="10">
        <f t="shared" si="13"/>
        <v>0</v>
      </c>
    </row>
    <row r="87" spans="1:10" ht="70.5" customHeight="1" x14ac:dyDescent="0.25">
      <c r="A87" s="3" t="s">
        <v>75</v>
      </c>
      <c r="B87" s="17">
        <v>0</v>
      </c>
      <c r="C87" s="9"/>
      <c r="D87" s="17">
        <v>0</v>
      </c>
      <c r="E87" s="9"/>
      <c r="F87" s="17">
        <v>0</v>
      </c>
      <c r="G87" s="9"/>
      <c r="H87" s="9"/>
      <c r="I87" s="10"/>
    </row>
    <row r="88" spans="1:10" ht="26.25" customHeight="1" x14ac:dyDescent="0.25">
      <c r="A88" s="3" t="s">
        <v>76</v>
      </c>
      <c r="B88" s="17">
        <v>0</v>
      </c>
      <c r="C88" s="9">
        <f>B88/B89*100</f>
        <v>0</v>
      </c>
      <c r="D88" s="17">
        <v>991.9</v>
      </c>
      <c r="E88" s="9">
        <f t="shared" ref="E88:G88" si="14">D88/D89*100</f>
        <v>0.1399726574230242</v>
      </c>
      <c r="F88" s="17">
        <v>0</v>
      </c>
      <c r="G88" s="9">
        <f t="shared" si="14"/>
        <v>0</v>
      </c>
      <c r="H88" s="9" t="e">
        <f t="shared" si="12"/>
        <v>#DIV/0!</v>
      </c>
      <c r="I88" s="10">
        <f t="shared" si="13"/>
        <v>0</v>
      </c>
    </row>
    <row r="89" spans="1:10" s="14" customFormat="1" ht="15" customHeight="1" x14ac:dyDescent="0.25">
      <c r="A89" s="12" t="s">
        <v>77</v>
      </c>
      <c r="B89" s="16">
        <f>B43+B52+B54+B57+B61+B65+B72+B74+B79+B82+B84+B86</f>
        <v>468867.6999999999</v>
      </c>
      <c r="C89" s="13">
        <f>C43+C52+C54+C57+C61+C65+C72+C74+C79+C82+C84+C86</f>
        <v>100.00000000000001</v>
      </c>
      <c r="D89" s="16">
        <f>D43+D52+D54+D57+D61+D65+D72+D74+D79+D82+D84+D86</f>
        <v>708638.4</v>
      </c>
      <c r="E89" s="13"/>
      <c r="F89" s="16">
        <f>F43+F52+F54+F57+F61+F65+F72+F74+F79+F82+F84+F86</f>
        <v>455224.20000000007</v>
      </c>
      <c r="G89" s="13"/>
      <c r="H89" s="9">
        <f t="shared" si="12"/>
        <v>-2.909882681191263</v>
      </c>
      <c r="I89" s="10">
        <f t="shared" si="13"/>
        <v>64.239279158453741</v>
      </c>
    </row>
    <row r="90" spans="1:10" ht="115.5" customHeight="1" x14ac:dyDescent="0.25">
      <c r="A90" s="3" t="s">
        <v>78</v>
      </c>
      <c r="B90" s="17">
        <v>140818.5</v>
      </c>
      <c r="C90" s="9">
        <f>B90/B89*100</f>
        <v>30.033738728430219</v>
      </c>
      <c r="D90" s="17">
        <v>231584.1</v>
      </c>
      <c r="E90" s="9">
        <f t="shared" ref="E90:G90" si="15">D90/D89*100</f>
        <v>32.680151117974972</v>
      </c>
      <c r="F90" s="17">
        <v>162943.29999999999</v>
      </c>
      <c r="G90" s="9">
        <f t="shared" si="15"/>
        <v>35.794076852680497</v>
      </c>
      <c r="H90" s="9">
        <f t="shared" si="12"/>
        <v>15.711571988055525</v>
      </c>
      <c r="I90" s="10">
        <f t="shared" si="13"/>
        <v>70.360314028467414</v>
      </c>
      <c r="J90" s="18"/>
    </row>
    <row r="91" spans="1:10" ht="51.75" customHeight="1" x14ac:dyDescent="0.25">
      <c r="A91" s="3" t="s">
        <v>79</v>
      </c>
      <c r="B91" s="17">
        <v>110161.5</v>
      </c>
      <c r="C91" s="9">
        <f>B91/B89*100</f>
        <v>23.495220506765559</v>
      </c>
      <c r="D91" s="17">
        <v>105867.3</v>
      </c>
      <c r="E91" s="9">
        <f t="shared" ref="E91:G91" si="16">D91/D89*100</f>
        <v>14.939537569513591</v>
      </c>
      <c r="F91" s="17">
        <v>59877.9</v>
      </c>
      <c r="G91" s="9">
        <f t="shared" si="16"/>
        <v>13.153496672628561</v>
      </c>
      <c r="H91" s="9">
        <f t="shared" si="12"/>
        <v>-45.645347966394787</v>
      </c>
      <c r="I91" s="10">
        <f t="shared" si="13"/>
        <v>56.559390860067268</v>
      </c>
    </row>
    <row r="92" spans="1:10" ht="26.25" customHeight="1" x14ac:dyDescent="0.25">
      <c r="A92" s="3" t="s">
        <v>80</v>
      </c>
      <c r="B92" s="17">
        <v>14191.1</v>
      </c>
      <c r="C92" s="9">
        <f>B92/B89*100</f>
        <v>3.0266746888301337</v>
      </c>
      <c r="D92" s="17">
        <v>8596.1</v>
      </c>
      <c r="E92" s="9">
        <f t="shared" ref="E92:G92" si="17">D92/D89*100</f>
        <v>1.2130446219115421</v>
      </c>
      <c r="F92" s="17">
        <v>6391.6</v>
      </c>
      <c r="G92" s="9">
        <f t="shared" si="17"/>
        <v>1.4040554083021068</v>
      </c>
      <c r="H92" s="9">
        <f t="shared" si="12"/>
        <v>-54.960503414111663</v>
      </c>
      <c r="I92" s="10">
        <f t="shared" si="13"/>
        <v>74.354649201382031</v>
      </c>
    </row>
    <row r="93" spans="1:10" ht="51.75" customHeight="1" x14ac:dyDescent="0.25">
      <c r="A93" s="3" t="s">
        <v>81</v>
      </c>
      <c r="B93" s="17">
        <v>3248.7</v>
      </c>
      <c r="C93" s="9">
        <f>B93/B89*100</f>
        <v>0.69288202194350357</v>
      </c>
      <c r="D93" s="17">
        <v>24973.1</v>
      </c>
      <c r="E93" s="9">
        <f t="shared" ref="E93:G93" si="18">D93/D89*100</f>
        <v>3.524096351538387</v>
      </c>
      <c r="F93" s="17">
        <v>4879</v>
      </c>
      <c r="G93" s="9">
        <f t="shared" si="18"/>
        <v>1.0717795758661335</v>
      </c>
      <c r="H93" s="9">
        <f t="shared" si="12"/>
        <v>50.18315018315019</v>
      </c>
      <c r="I93" s="10">
        <f t="shared" si="13"/>
        <v>19.537021835494993</v>
      </c>
    </row>
    <row r="94" spans="1:10" ht="15" customHeight="1" x14ac:dyDescent="0.25">
      <c r="A94" s="3" t="s">
        <v>82</v>
      </c>
      <c r="B94" s="17">
        <v>0</v>
      </c>
      <c r="C94" s="9">
        <f>B94/B89*100</f>
        <v>0</v>
      </c>
      <c r="D94" s="17">
        <v>2061.6999999999998</v>
      </c>
      <c r="E94" s="9">
        <f t="shared" ref="E94:G94" si="19">D94/D89*100</f>
        <v>0.29093822745140535</v>
      </c>
      <c r="F94" s="17">
        <v>0</v>
      </c>
      <c r="G94" s="9">
        <f t="shared" si="19"/>
        <v>0</v>
      </c>
      <c r="H94" s="9" t="e">
        <f t="shared" si="12"/>
        <v>#DIV/0!</v>
      </c>
      <c r="I94" s="10">
        <f t="shared" si="13"/>
        <v>0</v>
      </c>
      <c r="J94" s="18"/>
    </row>
    <row r="95" spans="1:10" ht="51.75" customHeight="1" x14ac:dyDescent="0.25">
      <c r="A95" s="3" t="s">
        <v>83</v>
      </c>
      <c r="B95" s="17">
        <v>195531.9</v>
      </c>
      <c r="C95" s="9">
        <f>B95/B89*100</f>
        <v>41.703000654555652</v>
      </c>
      <c r="D95" s="17">
        <v>322031.5</v>
      </c>
      <c r="E95" s="9">
        <f t="shared" ref="E95:G95" si="20">D95/D89*100</f>
        <v>45.443698789114443</v>
      </c>
      <c r="F95" s="17">
        <v>219352.1</v>
      </c>
      <c r="G95" s="9">
        <f t="shared" si="20"/>
        <v>48.185509469839246</v>
      </c>
      <c r="H95" s="9">
        <f t="shared" si="12"/>
        <v>12.182257728790049</v>
      </c>
      <c r="I95" s="10">
        <f t="shared" si="13"/>
        <v>68.115106751979241</v>
      </c>
    </row>
    <row r="96" spans="1:10" ht="42" customHeight="1" x14ac:dyDescent="0.25">
      <c r="A96" s="3" t="s">
        <v>84</v>
      </c>
      <c r="B96" s="17">
        <v>56</v>
      </c>
      <c r="C96" s="9">
        <f>B96/B89*100</f>
        <v>1.1943667691333827E-2</v>
      </c>
      <c r="D96" s="17">
        <v>537.1</v>
      </c>
      <c r="E96" s="9">
        <f t="shared" ref="E96:G96" si="21">D96/D89*100</f>
        <v>7.5793239542198104E-2</v>
      </c>
      <c r="F96" s="17">
        <v>44.8</v>
      </c>
      <c r="G96" s="9">
        <f t="shared" si="21"/>
        <v>9.8413045703633489E-3</v>
      </c>
      <c r="H96" s="9">
        <f t="shared" si="12"/>
        <v>-20</v>
      </c>
      <c r="I96" s="10">
        <f t="shared" si="13"/>
        <v>8.3410910444982314</v>
      </c>
    </row>
    <row r="97" spans="1:9" ht="15" customHeight="1" x14ac:dyDescent="0.25">
      <c r="A97" s="3" t="s">
        <v>85</v>
      </c>
      <c r="B97" s="17">
        <f>SUM(B98:B102)</f>
        <v>4860</v>
      </c>
      <c r="C97" s="9">
        <f>B97/B89*100</f>
        <v>1.0365397317836142</v>
      </c>
      <c r="D97" s="17">
        <f>SUM(D98:D102)</f>
        <v>12987.5</v>
      </c>
      <c r="E97" s="9">
        <f t="shared" ref="E97:G97" si="22">D97/D89*100</f>
        <v>1.8327400829534497</v>
      </c>
      <c r="F97" s="17">
        <f>SUM(F98:F102)</f>
        <v>1735.5</v>
      </c>
      <c r="G97" s="9">
        <f t="shared" si="22"/>
        <v>0.38124071611307125</v>
      </c>
      <c r="H97" s="9">
        <f t="shared" si="12"/>
        <v>-64.290123456790127</v>
      </c>
      <c r="I97" s="10">
        <f t="shared" si="13"/>
        <v>13.362848893166507</v>
      </c>
    </row>
    <row r="98" spans="1:9" ht="77.25" customHeight="1" x14ac:dyDescent="0.25">
      <c r="A98" s="3" t="s">
        <v>86</v>
      </c>
      <c r="B98" s="17">
        <v>0</v>
      </c>
      <c r="C98" s="9">
        <f>B98/B89*100</f>
        <v>0</v>
      </c>
      <c r="D98" s="17">
        <v>1151.5</v>
      </c>
      <c r="E98" s="9">
        <f t="shared" ref="E98:G98" si="23">D98/D89*100</f>
        <v>0.16249472227302386</v>
      </c>
      <c r="F98" s="17">
        <v>566</v>
      </c>
      <c r="G98" s="9">
        <f t="shared" si="23"/>
        <v>0.1243343389916441</v>
      </c>
      <c r="H98" s="9" t="e">
        <f t="shared" si="12"/>
        <v>#DIV/0!</v>
      </c>
      <c r="I98" s="10">
        <f t="shared" si="13"/>
        <v>49.153278332609638</v>
      </c>
    </row>
    <row r="99" spans="1:9" ht="15" customHeight="1" x14ac:dyDescent="0.25">
      <c r="A99" s="3" t="s">
        <v>87</v>
      </c>
      <c r="B99" s="17">
        <v>795.7</v>
      </c>
      <c r="C99" s="9">
        <f>B99/B89*100</f>
        <v>0.16970672110704155</v>
      </c>
      <c r="D99" s="17">
        <v>905.5</v>
      </c>
      <c r="E99" s="9">
        <f>D99/D89*100</f>
        <v>0.12778026141400184</v>
      </c>
      <c r="F99" s="17">
        <v>884.7</v>
      </c>
      <c r="G99" s="9">
        <f>F99/F89*100</f>
        <v>0.19434379806697447</v>
      </c>
      <c r="H99" s="9">
        <f t="shared" si="12"/>
        <v>11.185120020108073</v>
      </c>
      <c r="I99" s="10">
        <f t="shared" si="13"/>
        <v>97.702926559911646</v>
      </c>
    </row>
    <row r="100" spans="1:9" ht="26.25" customHeight="1" x14ac:dyDescent="0.25">
      <c r="A100" s="3" t="s">
        <v>88</v>
      </c>
      <c r="B100" s="17">
        <v>1415.6</v>
      </c>
      <c r="C100" s="9">
        <f>B100/B89*100</f>
        <v>0.30191885685450293</v>
      </c>
      <c r="D100" s="17">
        <v>830.5</v>
      </c>
      <c r="E100" s="9">
        <f>D100/D89*100</f>
        <v>0.11719658432283658</v>
      </c>
      <c r="F100" s="17">
        <v>284.8</v>
      </c>
      <c r="G100" s="9">
        <f>F100/F89*100</f>
        <v>6.2562579054452713E-2</v>
      </c>
      <c r="H100" s="9">
        <f t="shared" si="12"/>
        <v>-79.881322407459734</v>
      </c>
      <c r="I100" s="10">
        <f t="shared" si="13"/>
        <v>34.292594822396147</v>
      </c>
    </row>
    <row r="101" spans="1:9" ht="15" customHeight="1" x14ac:dyDescent="0.25">
      <c r="A101" s="3" t="s">
        <v>89</v>
      </c>
      <c r="B101" s="17">
        <v>0</v>
      </c>
      <c r="C101" s="9">
        <f>B101/B89*100</f>
        <v>0</v>
      </c>
      <c r="D101" s="17">
        <v>10100</v>
      </c>
      <c r="E101" s="9">
        <f>D101/D89*100</f>
        <v>1.4252685149435875</v>
      </c>
      <c r="F101" s="17">
        <v>0</v>
      </c>
      <c r="G101" s="9">
        <f>F101/F89*100</f>
        <v>0</v>
      </c>
      <c r="H101" s="9" t="e">
        <f t="shared" si="12"/>
        <v>#DIV/0!</v>
      </c>
      <c r="I101" s="10">
        <f t="shared" si="13"/>
        <v>0</v>
      </c>
    </row>
    <row r="102" spans="1:9" ht="15" customHeight="1" x14ac:dyDescent="0.25">
      <c r="A102" s="3" t="s">
        <v>90</v>
      </c>
      <c r="B102" s="17">
        <v>2648.7</v>
      </c>
      <c r="C102" s="9">
        <f>B102/B89*100</f>
        <v>0.56491415382206966</v>
      </c>
      <c r="D102" s="17">
        <v>0</v>
      </c>
      <c r="E102" s="9">
        <f>D102/D89*100</f>
        <v>0</v>
      </c>
      <c r="F102" s="17">
        <v>0</v>
      </c>
      <c r="G102" s="9">
        <f>F102/F89*100</f>
        <v>0</v>
      </c>
      <c r="H102" s="9">
        <f t="shared" si="12"/>
        <v>-100</v>
      </c>
      <c r="I102" s="10" t="e">
        <f t="shared" si="13"/>
        <v>#DIV/0!</v>
      </c>
    </row>
    <row r="103" spans="1:9" ht="26.25" customHeight="1" x14ac:dyDescent="0.25">
      <c r="A103" s="3" t="s">
        <v>91</v>
      </c>
      <c r="B103" s="17">
        <f>B42-B89</f>
        <v>14048.300000000105</v>
      </c>
      <c r="C103" s="9"/>
      <c r="D103" s="17">
        <f>D42-D89</f>
        <v>-75414.400000000023</v>
      </c>
      <c r="E103" s="9"/>
      <c r="F103" s="17">
        <f>F42-F89</f>
        <v>13520.79999999993</v>
      </c>
      <c r="G103" s="9"/>
      <c r="H103" s="9"/>
      <c r="I103" s="9"/>
    </row>
    <row r="104" spans="1:9" x14ac:dyDescent="0.25">
      <c r="A104" s="27" t="s">
        <v>92</v>
      </c>
      <c r="B104" s="28"/>
      <c r="C104" s="28"/>
      <c r="D104" s="28"/>
      <c r="E104" s="28"/>
      <c r="F104" s="28"/>
      <c r="G104" s="28"/>
      <c r="H104" s="28"/>
      <c r="I104" s="29"/>
    </row>
    <row r="105" spans="1:9" ht="64.5" customHeight="1" x14ac:dyDescent="0.25">
      <c r="A105" s="3" t="s">
        <v>93</v>
      </c>
      <c r="B105" s="8"/>
      <c r="C105" s="8"/>
      <c r="D105" s="8"/>
      <c r="E105" s="8"/>
      <c r="F105" s="8"/>
      <c r="G105" s="8"/>
      <c r="H105" s="8"/>
      <c r="I105" s="8"/>
    </row>
    <row r="106" spans="1:9" ht="39" customHeight="1" x14ac:dyDescent="0.25">
      <c r="A106" s="3" t="s">
        <v>94</v>
      </c>
      <c r="B106" s="8"/>
      <c r="C106" s="8"/>
      <c r="D106" s="21">
        <v>0</v>
      </c>
      <c r="E106" s="21"/>
      <c r="F106" s="21"/>
      <c r="G106" s="8"/>
      <c r="H106" s="8"/>
      <c r="I106" s="8"/>
    </row>
    <row r="107" spans="1:9" ht="39" customHeight="1" x14ac:dyDescent="0.25">
      <c r="A107" s="3" t="s">
        <v>95</v>
      </c>
      <c r="B107" s="8">
        <v>-6609</v>
      </c>
      <c r="C107" s="8"/>
      <c r="D107" s="21"/>
      <c r="E107" s="21"/>
      <c r="F107" s="21"/>
      <c r="G107" s="8"/>
      <c r="H107" s="8"/>
      <c r="I107" s="8"/>
    </row>
    <row r="108" spans="1:9" ht="39" customHeight="1" x14ac:dyDescent="0.25">
      <c r="A108" s="3" t="s">
        <v>96</v>
      </c>
      <c r="B108" s="8"/>
      <c r="C108" s="8"/>
      <c r="D108" s="21"/>
      <c r="E108" s="21"/>
      <c r="F108" s="21"/>
      <c r="G108" s="8"/>
      <c r="H108" s="8"/>
      <c r="I108" s="8"/>
    </row>
    <row r="109" spans="1:9" ht="51.75" customHeight="1" x14ac:dyDescent="0.25">
      <c r="A109" s="3" t="s">
        <v>97</v>
      </c>
      <c r="B109" s="8"/>
      <c r="C109" s="8"/>
      <c r="D109" s="21"/>
      <c r="E109" s="21"/>
      <c r="F109" s="21"/>
      <c r="G109" s="8"/>
      <c r="H109" s="8"/>
      <c r="I109" s="8"/>
    </row>
    <row r="110" spans="1:9" ht="51.75" customHeight="1" x14ac:dyDescent="0.25">
      <c r="A110" s="3" t="s">
        <v>98</v>
      </c>
      <c r="B110" s="8"/>
      <c r="C110" s="8"/>
      <c r="D110" s="21"/>
      <c r="E110" s="21"/>
      <c r="F110" s="21"/>
      <c r="G110" s="8"/>
      <c r="H110" s="8"/>
      <c r="I110" s="8"/>
    </row>
    <row r="111" spans="1:9" ht="39" customHeight="1" x14ac:dyDescent="0.25">
      <c r="A111" s="3" t="s">
        <v>99</v>
      </c>
      <c r="B111" s="8"/>
      <c r="C111" s="8"/>
      <c r="D111" s="21"/>
      <c r="E111" s="21"/>
      <c r="F111" s="21"/>
      <c r="G111" s="8"/>
      <c r="H111" s="8"/>
      <c r="I111" s="8"/>
    </row>
    <row r="112" spans="1:9" ht="39" customHeight="1" x14ac:dyDescent="0.25">
      <c r="A112" s="3" t="s">
        <v>100</v>
      </c>
      <c r="B112" s="8">
        <v>-7439</v>
      </c>
      <c r="C112" s="8"/>
      <c r="D112" s="21">
        <v>19071</v>
      </c>
      <c r="E112" s="21"/>
      <c r="F112" s="21">
        <v>-13521</v>
      </c>
      <c r="G112" s="8"/>
      <c r="H112" s="8"/>
      <c r="I112" s="8"/>
    </row>
    <row r="113" spans="1:9" ht="39" customHeight="1" x14ac:dyDescent="0.25">
      <c r="A113" s="3" t="s">
        <v>101</v>
      </c>
      <c r="B113" s="7">
        <f t="shared" ref="B113" si="24">SUM(B105:B112)</f>
        <v>-14048</v>
      </c>
      <c r="C113" s="7"/>
      <c r="D113" s="22">
        <f t="shared" ref="D113:F113" si="25">SUM(D105:D112)</f>
        <v>19071</v>
      </c>
      <c r="E113" s="22"/>
      <c r="F113" s="22">
        <f t="shared" si="25"/>
        <v>-13521</v>
      </c>
      <c r="G113" s="8"/>
      <c r="H113" s="8"/>
      <c r="I113" s="8"/>
    </row>
    <row r="114" spans="1:9" x14ac:dyDescent="0.25">
      <c r="A114" s="1"/>
      <c r="B114" s="1"/>
      <c r="C114" s="1"/>
      <c r="D114" s="1"/>
      <c r="E114" s="1"/>
      <c r="F114" s="1"/>
      <c r="G114" s="1"/>
      <c r="H114" s="1"/>
      <c r="I114" s="1"/>
    </row>
    <row r="115" spans="1:9" x14ac:dyDescent="0.25">
      <c r="A115" s="1"/>
      <c r="B115" s="1"/>
      <c r="C115" s="1"/>
      <c r="D115" s="6"/>
      <c r="E115" s="1"/>
      <c r="F115" s="1"/>
      <c r="G115" s="1"/>
      <c r="H115" s="1"/>
      <c r="I115" s="1"/>
    </row>
  </sheetData>
  <autoFilter ref="A6:I113" xr:uid="{00000000-0009-0000-0000-000000000000}"/>
  <mergeCells count="3">
    <mergeCell ref="A2:I2"/>
    <mergeCell ref="A7:I7"/>
    <mergeCell ref="A104:I104"/>
  </mergeCells>
  <pageMargins left="0.7" right="0.7" top="0.75" bottom="0.75" header="0.3" footer="0.3"/>
  <pageSetup paperSize="9" scale="6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Информация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cp:lastPrinted>2023-12-15T14:47:19Z</cp:lastPrinted>
  <dcterms:created xsi:type="dcterms:W3CDTF">2023-12-15T14:38:03Z</dcterms:created>
  <dcterms:modified xsi:type="dcterms:W3CDTF">2024-10-18T08:28:31Z</dcterms:modified>
</cp:coreProperties>
</file>