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3 ИНФОРМАЦИЯ НА САЙТ\2024 год\Исполнение консолидированного бюджета\"/>
    </mc:Choice>
  </mc:AlternateContent>
  <xr:revisionPtr revIDLastSave="0" documentId="13_ncr:1_{B3E442E1-BD23-41A2-AD59-ED3C8AD66EFC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79021"/>
</workbook>
</file>

<file path=xl/calcChain.xml><?xml version="1.0" encoding="utf-8"?>
<calcChain xmlns="http://schemas.openxmlformats.org/spreadsheetml/2006/main">
  <c r="B113" i="1" l="1"/>
  <c r="B33" i="1"/>
  <c r="B32" i="1" s="1"/>
  <c r="B31" i="1" s="1"/>
  <c r="B25" i="1"/>
  <c r="B19" i="1"/>
  <c r="B14" i="1"/>
  <c r="B12" i="1"/>
  <c r="B11" i="1" s="1"/>
  <c r="B9" i="1"/>
  <c r="B8" i="1" s="1"/>
  <c r="B42" i="1" s="1"/>
  <c r="F25" i="1" l="1"/>
  <c r="D86" i="1" l="1"/>
  <c r="F19" i="1" l="1"/>
  <c r="F12" i="1" l="1"/>
  <c r="B61" i="1" l="1"/>
  <c r="B82" i="1"/>
  <c r="D113" i="1" l="1"/>
  <c r="F113" i="1"/>
  <c r="C25" i="1"/>
  <c r="C11" i="1"/>
  <c r="C40" i="1"/>
  <c r="C36" i="1"/>
  <c r="C32" i="1"/>
  <c r="C27" i="1"/>
  <c r="C22" i="1"/>
  <c r="C18" i="1"/>
  <c r="C14" i="1"/>
  <c r="C12" i="1"/>
  <c r="C9" i="1"/>
  <c r="I41" i="1"/>
  <c r="H41" i="1"/>
  <c r="I37" i="1"/>
  <c r="H37" i="1"/>
  <c r="I36" i="1"/>
  <c r="I34" i="1"/>
  <c r="H34" i="1"/>
  <c r="F33" i="1"/>
  <c r="D33" i="1"/>
  <c r="D32" i="1" s="1"/>
  <c r="D31" i="1" s="1"/>
  <c r="F32" i="1"/>
  <c r="F31" i="1" s="1"/>
  <c r="I30" i="1"/>
  <c r="H30" i="1"/>
  <c r="I29" i="1"/>
  <c r="H29" i="1"/>
  <c r="I28" i="1"/>
  <c r="H28" i="1"/>
  <c r="I27" i="1"/>
  <c r="H27" i="1"/>
  <c r="I26" i="1"/>
  <c r="D25" i="1"/>
  <c r="I24" i="1"/>
  <c r="H24" i="1"/>
  <c r="I22" i="1"/>
  <c r="H22" i="1"/>
  <c r="D19" i="1"/>
  <c r="I18" i="1"/>
  <c r="H18" i="1"/>
  <c r="I17" i="1"/>
  <c r="H16" i="1"/>
  <c r="I15" i="1"/>
  <c r="H15" i="1"/>
  <c r="F14" i="1"/>
  <c r="D14" i="1"/>
  <c r="I13" i="1"/>
  <c r="H13" i="1"/>
  <c r="D12" i="1"/>
  <c r="D11" i="1" s="1"/>
  <c r="I10" i="1"/>
  <c r="H10" i="1"/>
  <c r="F9" i="1"/>
  <c r="D9" i="1"/>
  <c r="C10" i="1" l="1"/>
  <c r="C15" i="1"/>
  <c r="C19" i="1"/>
  <c r="C23" i="1"/>
  <c r="C28" i="1"/>
  <c r="C33" i="1"/>
  <c r="C37" i="1"/>
  <c r="C41" i="1"/>
  <c r="C16" i="1"/>
  <c r="C20" i="1"/>
  <c r="C24" i="1"/>
  <c r="C29" i="1"/>
  <c r="C34" i="1"/>
  <c r="C38" i="1"/>
  <c r="C8" i="1"/>
  <c r="C13" i="1"/>
  <c r="C17" i="1"/>
  <c r="C21" i="1"/>
  <c r="C26" i="1"/>
  <c r="C30" i="1"/>
  <c r="C35" i="1"/>
  <c r="C39" i="1"/>
  <c r="C31" i="1"/>
  <c r="C42" i="1" s="1"/>
  <c r="I32" i="1"/>
  <c r="I12" i="1"/>
  <c r="H14" i="1"/>
  <c r="I14" i="1"/>
  <c r="H9" i="1"/>
  <c r="I9" i="1"/>
  <c r="F11" i="1"/>
  <c r="I11" i="1" s="1"/>
  <c r="H31" i="1"/>
  <c r="H32" i="1"/>
  <c r="H33" i="1"/>
  <c r="H11" i="1"/>
  <c r="H12" i="1"/>
  <c r="I31" i="1"/>
  <c r="I33" i="1"/>
  <c r="I25" i="1"/>
  <c r="D8" i="1"/>
  <c r="D54" i="1"/>
  <c r="F54" i="1"/>
  <c r="I55" i="1"/>
  <c r="H55" i="1"/>
  <c r="F8" i="1" l="1"/>
  <c r="F42" i="1" s="1"/>
  <c r="G8" i="1" s="1"/>
  <c r="D42" i="1"/>
  <c r="H8" i="1"/>
  <c r="H42" i="1" s="1"/>
  <c r="F86" i="1"/>
  <c r="B86" i="1"/>
  <c r="H49" i="1"/>
  <c r="I49" i="1"/>
  <c r="B43" i="1"/>
  <c r="I46" i="1"/>
  <c r="H46" i="1"/>
  <c r="F97" i="1"/>
  <c r="H44" i="1"/>
  <c r="H47" i="1"/>
  <c r="H50" i="1"/>
  <c r="H53" i="1"/>
  <c r="D97" i="1"/>
  <c r="I44" i="1"/>
  <c r="I45" i="1"/>
  <c r="I47" i="1"/>
  <c r="I48" i="1"/>
  <c r="I50" i="1"/>
  <c r="I51" i="1"/>
  <c r="I53" i="1"/>
  <c r="I56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51" i="1"/>
  <c r="H56" i="1"/>
  <c r="H48" i="1"/>
  <c r="H45" i="1"/>
  <c r="F84" i="1"/>
  <c r="D84" i="1"/>
  <c r="F82" i="1"/>
  <c r="D82" i="1"/>
  <c r="F79" i="1"/>
  <c r="D79" i="1"/>
  <c r="F74" i="1"/>
  <c r="D74" i="1"/>
  <c r="F72" i="1"/>
  <c r="D72" i="1"/>
  <c r="F65" i="1"/>
  <c r="D65" i="1"/>
  <c r="F61" i="1"/>
  <c r="D61" i="1"/>
  <c r="F57" i="1"/>
  <c r="D57" i="1"/>
  <c r="F52" i="1"/>
  <c r="F43" i="1"/>
  <c r="D52" i="1"/>
  <c r="D43" i="1"/>
  <c r="I8" i="1" l="1"/>
  <c r="I42" i="1" s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1" i="1"/>
  <c r="G39" i="1"/>
  <c r="G37" i="1"/>
  <c r="G35" i="1"/>
  <c r="G33" i="1"/>
  <c r="G31" i="1"/>
  <c r="G42" i="1" s="1"/>
  <c r="G29" i="1"/>
  <c r="G27" i="1"/>
  <c r="G25" i="1"/>
  <c r="G23" i="1"/>
  <c r="G21" i="1"/>
  <c r="G19" i="1"/>
  <c r="G17" i="1"/>
  <c r="G15" i="1"/>
  <c r="G13" i="1"/>
  <c r="G11" i="1"/>
  <c r="G9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10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8" i="1"/>
  <c r="I54" i="1"/>
  <c r="I65" i="1"/>
  <c r="I74" i="1"/>
  <c r="I61" i="1"/>
  <c r="I79" i="1"/>
  <c r="I84" i="1"/>
  <c r="I72" i="1"/>
  <c r="I57" i="1"/>
  <c r="I82" i="1"/>
  <c r="I52" i="1"/>
  <c r="I97" i="1"/>
  <c r="I43" i="1"/>
  <c r="B97" i="1"/>
  <c r="H97" i="1" s="1"/>
  <c r="H86" i="1"/>
  <c r="B84" i="1"/>
  <c r="H84" i="1" s="1"/>
  <c r="H82" i="1"/>
  <c r="B79" i="1"/>
  <c r="H79" i="1" s="1"/>
  <c r="B74" i="1"/>
  <c r="H74" i="1" s="1"/>
  <c r="B72" i="1"/>
  <c r="H72" i="1" s="1"/>
  <c r="B65" i="1"/>
  <c r="H65" i="1" s="1"/>
  <c r="H61" i="1"/>
  <c r="B57" i="1"/>
  <c r="H57" i="1" s="1"/>
  <c r="B54" i="1"/>
  <c r="H54" i="1" s="1"/>
  <c r="B52" i="1"/>
  <c r="H52" i="1" s="1"/>
  <c r="H43" i="1"/>
  <c r="F89" i="1"/>
  <c r="E42" i="1" l="1"/>
  <c r="G46" i="1"/>
  <c r="G55" i="1"/>
  <c r="G82" i="1"/>
  <c r="G65" i="1"/>
  <c r="G45" i="1"/>
  <c r="G80" i="1"/>
  <c r="G86" i="1"/>
  <c r="G77" i="1"/>
  <c r="G85" i="1"/>
  <c r="G76" i="1"/>
  <c r="G44" i="1"/>
  <c r="G61" i="1"/>
  <c r="G59" i="1"/>
  <c r="G88" i="1"/>
  <c r="G81" i="1"/>
  <c r="G69" i="1"/>
  <c r="G52" i="1"/>
  <c r="F103" i="1"/>
  <c r="G84" i="1"/>
  <c r="G78" i="1"/>
  <c r="G67" i="1"/>
  <c r="G57" i="1"/>
  <c r="G83" i="1"/>
  <c r="G79" i="1"/>
  <c r="G71" i="1"/>
  <c r="G63" i="1"/>
  <c r="G54" i="1"/>
  <c r="G50" i="1"/>
  <c r="G47" i="1"/>
  <c r="B89" i="1"/>
  <c r="C55" i="1" s="1"/>
  <c r="G43" i="1"/>
  <c r="G72" i="1"/>
  <c r="G70" i="1"/>
  <c r="G68" i="1"/>
  <c r="G66" i="1"/>
  <c r="G64" i="1"/>
  <c r="G62" i="1"/>
  <c r="G60" i="1"/>
  <c r="G58" i="1"/>
  <c r="G56" i="1"/>
  <c r="G53" i="1"/>
  <c r="G51" i="1"/>
  <c r="G48" i="1"/>
  <c r="C46" i="1" l="1"/>
  <c r="H89" i="1"/>
  <c r="C102" i="1"/>
  <c r="C91" i="1"/>
  <c r="C58" i="1"/>
  <c r="C90" i="1"/>
  <c r="C92" i="1"/>
  <c r="C43" i="1"/>
  <c r="C59" i="1"/>
  <c r="C56" i="1"/>
  <c r="C74" i="1"/>
  <c r="C52" i="1"/>
  <c r="C65" i="1"/>
  <c r="C77" i="1"/>
  <c r="C78" i="1"/>
  <c r="C95" i="1"/>
  <c r="C62" i="1"/>
  <c r="C85" i="1"/>
  <c r="C100" i="1"/>
  <c r="C51" i="1"/>
  <c r="C69" i="1"/>
  <c r="C93" i="1"/>
  <c r="C44" i="1"/>
  <c r="C47" i="1"/>
  <c r="C71" i="1"/>
  <c r="C94" i="1"/>
  <c r="C45" i="1"/>
  <c r="C61" i="1"/>
  <c r="C83" i="1"/>
  <c r="C57" i="1"/>
  <c r="C86" i="1"/>
  <c r="C70" i="1"/>
  <c r="C53" i="1"/>
  <c r="C73" i="1"/>
  <c r="C75" i="1"/>
  <c r="C98" i="1"/>
  <c r="C63" i="1"/>
  <c r="C54" i="1"/>
  <c r="C76" i="1"/>
  <c r="C99" i="1"/>
  <c r="C64" i="1"/>
  <c r="C67" i="1"/>
  <c r="C88" i="1"/>
  <c r="C79" i="1"/>
  <c r="C82" i="1"/>
  <c r="C66" i="1"/>
  <c r="C48" i="1"/>
  <c r="C97" i="1"/>
  <c r="C80" i="1"/>
  <c r="B103" i="1"/>
  <c r="C84" i="1"/>
  <c r="C60" i="1"/>
  <c r="C81" i="1"/>
  <c r="C68" i="1"/>
  <c r="C50" i="1"/>
  <c r="C72" i="1"/>
  <c r="C96" i="1"/>
  <c r="C101" i="1"/>
  <c r="C89" i="1" l="1"/>
  <c r="G94" i="1"/>
  <c r="G91" i="1"/>
  <c r="G92" i="1"/>
  <c r="G97" i="1"/>
  <c r="G98" i="1"/>
  <c r="G95" i="1"/>
  <c r="G96" i="1"/>
  <c r="G74" i="1"/>
  <c r="G101" i="1"/>
  <c r="G102" i="1"/>
  <c r="G99" i="1"/>
  <c r="G100" i="1"/>
  <c r="G93" i="1"/>
  <c r="G90" i="1"/>
  <c r="G73" i="1"/>
  <c r="G75" i="1"/>
  <c r="I86" i="1"/>
  <c r="D89" i="1"/>
  <c r="E86" i="1" l="1"/>
  <c r="E55" i="1"/>
  <c r="E44" i="1"/>
  <c r="E65" i="1"/>
  <c r="E70" i="1"/>
  <c r="E64" i="1"/>
  <c r="E72" i="1"/>
  <c r="E47" i="1"/>
  <c r="E61" i="1"/>
  <c r="E58" i="1"/>
  <c r="E91" i="1"/>
  <c r="E84" i="1"/>
  <c r="E82" i="1"/>
  <c r="E46" i="1"/>
  <c r="D103" i="1"/>
  <c r="E71" i="1"/>
  <c r="E57" i="1"/>
  <c r="E66" i="1"/>
  <c r="E68" i="1"/>
  <c r="E102" i="1"/>
  <c r="E62" i="1"/>
  <c r="E95" i="1"/>
  <c r="E69" i="1"/>
  <c r="E94" i="1"/>
  <c r="E73" i="1"/>
  <c r="E90" i="1"/>
  <c r="E100" i="1"/>
  <c r="E76" i="1"/>
  <c r="E79" i="1"/>
  <c r="E97" i="1"/>
  <c r="E88" i="1"/>
  <c r="E83" i="1"/>
  <c r="E45" i="1"/>
  <c r="E48" i="1"/>
  <c r="E78" i="1"/>
  <c r="E93" i="1"/>
  <c r="E59" i="1"/>
  <c r="E60" i="1"/>
  <c r="E51" i="1"/>
  <c r="E74" i="1"/>
  <c r="E50" i="1"/>
  <c r="E54" i="1"/>
  <c r="E43" i="1"/>
  <c r="E77" i="1"/>
  <c r="E92" i="1"/>
  <c r="E75" i="1"/>
  <c r="E67" i="1"/>
  <c r="E63" i="1"/>
  <c r="I89" i="1"/>
  <c r="E53" i="1"/>
  <c r="E99" i="1"/>
  <c r="E101" i="1"/>
  <c r="E80" i="1"/>
  <c r="E85" i="1"/>
  <c r="E96" i="1"/>
  <c r="E98" i="1"/>
  <c r="E81" i="1"/>
  <c r="E56" i="1"/>
  <c r="E52" i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<sst xmlns="http://schemas.openxmlformats.org/spreadsheetml/2006/main" count="120" uniqueCount="118">
  <si>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</si>
  <si>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</si>
  <si>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</si>
  <si>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</si>
  <si>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</si>
  <si>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</si>
  <si>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</si>
  <si>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</si>
  <si>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</si>
  <si>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</si>
  <si>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</si>
  <si>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</si>
  <si>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</si>
  <si>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</si>
  <si>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</si>
  <si>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</si>
  <si>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</si>
  <si>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</si>
  <si>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</si>
  <si>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</si>
  <si>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</si>
  <si>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</si>
  <si>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</si>
  <si>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</si>
  <si>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</si>
  <si>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</si>
  <si>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</si>
  <si>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</si>
  <si>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</si>
  <si>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</si>
  <si>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</si>
  <si>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</si>
  <si>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</si>
  <si>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</si>
  <si>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</si>
  <si>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</si>
  <si>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</si>
  <si>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</si>
  <si>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</si>
  <si>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</si>
  <si>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</si>
  <si>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</si>
  <si>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</si>
  <si>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</si>
  <si>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</si>
  <si>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</si>
  <si>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</si>
  <si>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</si>
  <si>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</si>
  <si>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</si>
  <si>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</si>
  <si>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</si>
  <si>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</si>
  <si>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</si>
  <si>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</si>
  <si>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</si>
  <si>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</si>
  <si>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</si>
  <si>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</si>
  <si>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</si>
  <si>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</si>
  <si>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</si>
  <si>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</si>
  <si>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</si>
  <si>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</si>
  <si>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</si>
  <si>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</si>
  <si>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</si>
  <si>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</si>
  <si>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</si>
  <si>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</si>
  <si>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</si>
  <si>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</si>
  <si>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</si>
  <si>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</si>
  <si>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</si>
  <si>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</si>
  <si>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</si>
  <si>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</si>
  <si>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</si>
  <si>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</si>
  <si>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</si>
  <si>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</si>
  <si>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</si>
  <si>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</si>
  <si>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</si>
  <si>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</si>
  <si>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</si>
  <si>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</si>
  <si>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</si>
  <si>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</si>
  <si>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</si>
  <si>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</si>
  <si>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</si>
  <si>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</si>
  <si>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</si>
  <si>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</si>
  <si>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</si>
  <si>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</si>
  <si>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</si>
  <si>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</si>
  <si>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</si>
  <si>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</si>
  <si>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</si>
  <si>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</si>
  <si>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</si>
  <si>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</si>
  <si>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</si>
  <si>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</si>
  <si>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</si>
  <si>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</si>
  <si>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</si>
  <si>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</si>
  <si>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</si>
  <si>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об исполнении консолидированного бюджета Пряжинского национального муниципального района за январь-июль 2024 года</t>
  </si>
  <si>
    <t>Факт на 01.08 .2023 (отчетный) год</t>
  </si>
  <si>
    <t>План на 2024 год по состоянию на 01.08.2024 (текущий) год</t>
  </si>
  <si>
    <t>Факт на 01.08.2024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</si>
</sst>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5"/>
  <sheetViews>
    <sheetView tabSelected="1" topLeftCell="A91" workbookViewId="0">
      <selection activeCell="B107" sqref="B107:B113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3" customHeight="1" x14ac:dyDescent="0.25">
      <c r="A2" s="23" t="s">
        <v>114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11" t="s">
        <v>115</v>
      </c>
      <c r="C5" s="11" t="s">
        <v>2</v>
      </c>
      <c r="D5" s="11" t="s">
        <v>116</v>
      </c>
      <c r="E5" s="2" t="s">
        <v>2</v>
      </c>
      <c r="F5" s="11" t="s">
        <v>117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4" t="s">
        <v>7</v>
      </c>
      <c r="B7" s="25"/>
      <c r="C7" s="25"/>
      <c r="D7" s="25"/>
      <c r="E7" s="25"/>
      <c r="F7" s="25"/>
      <c r="G7" s="25"/>
      <c r="H7" s="25"/>
      <c r="I7" s="26"/>
    </row>
    <row r="8" spans="1:9" ht="26.25" customHeight="1" x14ac:dyDescent="0.25">
      <c r="A8" s="3" t="s">
        <v>8</v>
      </c>
      <c r="B8" s="15">
        <f t="shared" ref="B8" si="0">B9+B11+B14+B19+B22+B23+B24+B25+B27+B28+B29+B30</f>
        <v>118648</v>
      </c>
      <c r="C8" s="15">
        <f>B8/B42*100</f>
        <v>30.774977044826134</v>
      </c>
      <c r="D8" s="15">
        <f>D9+D11+D14+D19+D22+D23+D24+D25+D27+D28+D29+D30</f>
        <v>233816</v>
      </c>
      <c r="E8" s="15">
        <f>D8/D42*100</f>
        <v>37.091690158049282</v>
      </c>
      <c r="F8" s="15">
        <f t="shared" ref="F8" si="1">F9+F11+F14+F19+F22+F23+F24+F25+F27+F28+F29+F30</f>
        <v>134797</v>
      </c>
      <c r="G8" s="10">
        <f>F8/F42*100</f>
        <v>35.909574057152902</v>
      </c>
      <c r="H8" s="10">
        <f>F8/B8*100-100</f>
        <v>13.610848897579402</v>
      </c>
      <c r="I8" s="10">
        <f>F8/D8*100</f>
        <v>57.650887877647385</v>
      </c>
    </row>
    <row r="9" spans="1:9" ht="26.25" customHeight="1" x14ac:dyDescent="0.25">
      <c r="A9" s="3" t="s">
        <v>9</v>
      </c>
      <c r="B9" s="15">
        <f>B10</f>
        <v>76747</v>
      </c>
      <c r="C9" s="15">
        <f>B9/B42*100</f>
        <v>19.906674897674396</v>
      </c>
      <c r="D9" s="15">
        <f>D10</f>
        <v>146099</v>
      </c>
      <c r="E9" s="15">
        <f>D9/D42*100</f>
        <v>23.176595444284576</v>
      </c>
      <c r="F9" s="15">
        <f>F10</f>
        <v>85910</v>
      </c>
      <c r="G9" s="10">
        <f>F9/F42*100</f>
        <v>22.886203010823728</v>
      </c>
      <c r="H9" s="10">
        <f t="shared" ref="H9:H41" si="2">F9/B9*100-100</f>
        <v>11.939228894940527</v>
      </c>
      <c r="I9" s="10">
        <f t="shared" ref="I9:I41" si="3">F9/D9*100</f>
        <v>58.802592762441904</v>
      </c>
    </row>
    <row r="10" spans="1:9" ht="25.5" customHeight="1" x14ac:dyDescent="0.25">
      <c r="A10" s="3" t="s">
        <v>10</v>
      </c>
      <c r="B10" s="15">
        <v>76747</v>
      </c>
      <c r="C10" s="15">
        <f>B10/B42*100</f>
        <v>19.906674897674396</v>
      </c>
      <c r="D10" s="15">
        <v>146099</v>
      </c>
      <c r="E10" s="15">
        <f>D10/D42*100</f>
        <v>23.176595444284576</v>
      </c>
      <c r="F10" s="15">
        <v>85910</v>
      </c>
      <c r="G10" s="10">
        <f>F10/F42*100</f>
        <v>22.886203010823728</v>
      </c>
      <c r="H10" s="10">
        <f t="shared" si="2"/>
        <v>11.939228894940527</v>
      </c>
      <c r="I10" s="10">
        <f t="shared" si="3"/>
        <v>58.802592762441904</v>
      </c>
    </row>
    <row r="11" spans="1:9" ht="48" customHeight="1" x14ac:dyDescent="0.25">
      <c r="A11" s="3" t="s">
        <v>11</v>
      </c>
      <c r="B11" s="15">
        <f>B12</f>
        <v>15784</v>
      </c>
      <c r="C11" s="15" t="e">
        <f>B11/B2*100</f>
        <v>#DIV/0!</v>
      </c>
      <c r="D11" s="15">
        <f>D12</f>
        <v>28009</v>
      </c>
      <c r="E11" s="15">
        <f>D11/D42*100</f>
        <v>4.4432423343004857</v>
      </c>
      <c r="F11" s="15">
        <f>F12</f>
        <v>17097</v>
      </c>
      <c r="G11" s="10">
        <f>F11/F42*100</f>
        <v>4.5545968208130985</v>
      </c>
      <c r="H11" s="10">
        <f t="shared" si="2"/>
        <v>8.3185504308160176</v>
      </c>
      <c r="I11" s="10">
        <f t="shared" si="3"/>
        <v>61.041093934092615</v>
      </c>
    </row>
    <row r="12" spans="1:9" ht="64.5" customHeight="1" x14ac:dyDescent="0.25">
      <c r="A12" s="3" t="s">
        <v>12</v>
      </c>
      <c r="B12" s="15">
        <f>B13</f>
        <v>15784</v>
      </c>
      <c r="C12" s="15">
        <f>B12/B42*100</f>
        <v>4.094061742933178</v>
      </c>
      <c r="D12" s="15">
        <f>D13</f>
        <v>28009</v>
      </c>
      <c r="E12" s="15">
        <f>D12/D42*100</f>
        <v>4.4432423343004857</v>
      </c>
      <c r="F12" s="15">
        <f>F13</f>
        <v>17097</v>
      </c>
      <c r="G12" s="10">
        <f>F12/F42*100</f>
        <v>4.5545968208130985</v>
      </c>
      <c r="H12" s="10">
        <f t="shared" si="2"/>
        <v>8.3185504308160176</v>
      </c>
      <c r="I12" s="10">
        <f t="shared" si="3"/>
        <v>61.041093934092615</v>
      </c>
    </row>
    <row r="13" spans="1:9" ht="26.25" customHeight="1" x14ac:dyDescent="0.25">
      <c r="A13" s="3" t="s">
        <v>13</v>
      </c>
      <c r="B13" s="15">
        <v>15784</v>
      </c>
      <c r="C13" s="15">
        <f>B13/B42*100</f>
        <v>4.094061742933178</v>
      </c>
      <c r="D13" s="15">
        <v>28009</v>
      </c>
      <c r="E13" s="15">
        <f>D13/D42*100</f>
        <v>4.4432423343004857</v>
      </c>
      <c r="F13" s="15">
        <v>17097</v>
      </c>
      <c r="G13" s="10">
        <f>F13/F42*100</f>
        <v>4.5545968208130985</v>
      </c>
      <c r="H13" s="10">
        <f t="shared" si="2"/>
        <v>8.3185504308160176</v>
      </c>
      <c r="I13" s="10">
        <f t="shared" si="3"/>
        <v>61.041093934092615</v>
      </c>
    </row>
    <row r="14" spans="1:9" ht="26.25" customHeight="1" x14ac:dyDescent="0.25">
      <c r="A14" s="3" t="s">
        <v>14</v>
      </c>
      <c r="B14" s="15">
        <f>B15+B16+B17+B18</f>
        <v>1086</v>
      </c>
      <c r="C14" s="15">
        <f>B14/B42*100</f>
        <v>0.28168721824793663</v>
      </c>
      <c r="D14" s="15">
        <f>D15+D16+D17+D18</f>
        <v>3129</v>
      </c>
      <c r="E14" s="15">
        <f>D14/D42*100</f>
        <v>0.49637278246371591</v>
      </c>
      <c r="F14" s="15">
        <f>F15+F16+F17+F18</f>
        <v>3438</v>
      </c>
      <c r="G14" s="10">
        <f>F14/F42*100</f>
        <v>0.91587435631721537</v>
      </c>
      <c r="H14" s="10">
        <f t="shared" si="2"/>
        <v>216.57458563535909</v>
      </c>
      <c r="I14" s="10">
        <f t="shared" si="3"/>
        <v>109.87535953978906</v>
      </c>
    </row>
    <row r="15" spans="1:9" ht="49.5" customHeight="1" x14ac:dyDescent="0.25">
      <c r="A15" s="3" t="s">
        <v>15</v>
      </c>
      <c r="B15" s="15">
        <v>988</v>
      </c>
      <c r="C15" s="15">
        <f>B15/B42*100</f>
        <v>0.25626792967675999</v>
      </c>
      <c r="D15" s="15">
        <v>1455</v>
      </c>
      <c r="E15" s="15">
        <f>D15/D42*100</f>
        <v>0.23081572338916798</v>
      </c>
      <c r="F15" s="15">
        <v>1768</v>
      </c>
      <c r="G15" s="10">
        <f>F15/F42*100</f>
        <v>0.47099065211426316</v>
      </c>
      <c r="H15" s="10">
        <f t="shared" si="2"/>
        <v>78.94736842105263</v>
      </c>
      <c r="I15" s="10">
        <f t="shared" si="3"/>
        <v>121.51202749140893</v>
      </c>
    </row>
    <row r="16" spans="1:9" ht="46.5" customHeight="1" x14ac:dyDescent="0.25">
      <c r="A16" s="3" t="s">
        <v>106</v>
      </c>
      <c r="B16" s="15">
        <v>-60</v>
      </c>
      <c r="C16" s="15">
        <f>B16/B42*100</f>
        <v>-1.5562829737455063E-2</v>
      </c>
      <c r="D16" s="15">
        <v>7</v>
      </c>
      <c r="E16" s="15">
        <f>D16/D42*100</f>
        <v>1.1104536520441073E-3</v>
      </c>
      <c r="F16" s="15">
        <v>12</v>
      </c>
      <c r="G16" s="10">
        <f>F16/F42*100</f>
        <v>3.1967691319972616E-3</v>
      </c>
      <c r="H16" s="10">
        <f t="shared" si="2"/>
        <v>-120</v>
      </c>
      <c r="I16" s="10"/>
    </row>
    <row r="17" spans="1:9" ht="39" customHeight="1" x14ac:dyDescent="0.25">
      <c r="A17" s="3" t="s">
        <v>107</v>
      </c>
      <c r="B17" s="15">
        <v>-528</v>
      </c>
      <c r="C17" s="15">
        <f>B17/B42*100</f>
        <v>-0.13695290168960456</v>
      </c>
      <c r="D17" s="15">
        <v>447</v>
      </c>
      <c r="E17" s="15">
        <f>D17/D42*100</f>
        <v>7.0910397494816563E-2</v>
      </c>
      <c r="F17" s="15">
        <v>775</v>
      </c>
      <c r="G17" s="10">
        <f>F17/F42*100</f>
        <v>0.20645800644148982</v>
      </c>
      <c r="H17" s="10"/>
      <c r="I17" s="10">
        <f t="shared" si="3"/>
        <v>173.37807606263982</v>
      </c>
    </row>
    <row r="18" spans="1:9" ht="48.75" customHeight="1" x14ac:dyDescent="0.25">
      <c r="A18" s="3" t="s">
        <v>108</v>
      </c>
      <c r="B18" s="15">
        <v>686</v>
      </c>
      <c r="C18" s="15">
        <f>B18/B42*100</f>
        <v>0.17793501999823622</v>
      </c>
      <c r="D18" s="15">
        <v>1220</v>
      </c>
      <c r="E18" s="15">
        <f>D18/D42*100</f>
        <v>0.19353620792768725</v>
      </c>
      <c r="F18" s="15">
        <v>883</v>
      </c>
      <c r="G18" s="10">
        <f>F18/F42*100</f>
        <v>0.23522892862946515</v>
      </c>
      <c r="H18" s="10">
        <f t="shared" si="2"/>
        <v>28.717201166180757</v>
      </c>
      <c r="I18" s="10">
        <f t="shared" si="3"/>
        <v>72.377049180327873</v>
      </c>
    </row>
    <row r="19" spans="1:9" ht="15" customHeight="1" x14ac:dyDescent="0.25">
      <c r="A19" s="3" t="s">
        <v>16</v>
      </c>
      <c r="B19" s="15">
        <f>B20+B21</f>
        <v>3148</v>
      </c>
      <c r="C19" s="15">
        <f>B19/B42*100</f>
        <v>0.81652980022514221</v>
      </c>
      <c r="D19" s="15">
        <f>D20+D21</f>
        <v>16620</v>
      </c>
      <c r="E19" s="15">
        <f>D19/D42*100</f>
        <v>2.6365342424247231</v>
      </c>
      <c r="F19" s="15">
        <f>F20+F21</f>
        <v>2966</v>
      </c>
      <c r="G19" s="10">
        <f>F19/F42*100</f>
        <v>0.79013477045865643</v>
      </c>
      <c r="H19" s="10"/>
      <c r="I19" s="10"/>
    </row>
    <row r="20" spans="1:9" ht="26.25" customHeight="1" x14ac:dyDescent="0.25">
      <c r="A20" s="3" t="s">
        <v>109</v>
      </c>
      <c r="B20" s="15">
        <v>148</v>
      </c>
      <c r="C20" s="15">
        <f>B20/B42*100</f>
        <v>3.8388313352389153E-2</v>
      </c>
      <c r="D20" s="15">
        <v>3650</v>
      </c>
      <c r="E20" s="15">
        <f>D20/D42*100</f>
        <v>0.57902226142299873</v>
      </c>
      <c r="F20" s="15">
        <v>363</v>
      </c>
      <c r="G20" s="10">
        <f>F20/F42*100</f>
        <v>9.6702266242917168E-2</v>
      </c>
      <c r="H20" s="10"/>
      <c r="I20" s="10"/>
    </row>
    <row r="21" spans="1:9" ht="15" customHeight="1" x14ac:dyDescent="0.25">
      <c r="A21" s="3" t="s">
        <v>110</v>
      </c>
      <c r="B21" s="15">
        <v>3000</v>
      </c>
      <c r="C21" s="15">
        <f>B21/B42*100</f>
        <v>0.77814148687275309</v>
      </c>
      <c r="D21" s="15">
        <v>12970</v>
      </c>
      <c r="E21" s="15">
        <f>D21/D42*100</f>
        <v>2.0575119810017242</v>
      </c>
      <c r="F21" s="15">
        <v>2603</v>
      </c>
      <c r="G21" s="10">
        <f>F21/F42*100</f>
        <v>0.69343250421573932</v>
      </c>
      <c r="H21" s="10"/>
      <c r="I21" s="10"/>
    </row>
    <row r="22" spans="1:9" ht="24.75" customHeight="1" x14ac:dyDescent="0.25">
      <c r="A22" s="3" t="s">
        <v>17</v>
      </c>
      <c r="B22" s="15">
        <v>1361</v>
      </c>
      <c r="C22" s="15">
        <f>B22/B42*100</f>
        <v>0.35301685454460563</v>
      </c>
      <c r="D22" s="15">
        <v>2270</v>
      </c>
      <c r="E22" s="15">
        <f>D22/D42*100</f>
        <v>0.36010425573430332</v>
      </c>
      <c r="F22" s="15">
        <v>1746</v>
      </c>
      <c r="G22" s="10">
        <f>F22/F42*100</f>
        <v>0.46512990870560156</v>
      </c>
      <c r="H22" s="10">
        <f t="shared" si="2"/>
        <v>28.288023512123431</v>
      </c>
      <c r="I22" s="10">
        <f t="shared" si="3"/>
        <v>76.916299559471369</v>
      </c>
    </row>
    <row r="23" spans="1:9" ht="69.7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96.75" customHeight="1" x14ac:dyDescent="0.25">
      <c r="A24" s="3" t="s">
        <v>19</v>
      </c>
      <c r="B24" s="15">
        <v>7116</v>
      </c>
      <c r="C24" s="15">
        <f>B24/B42*100</f>
        <v>1.8457516068621702</v>
      </c>
      <c r="D24" s="15">
        <v>9479</v>
      </c>
      <c r="E24" s="15">
        <f>D24/D42*100</f>
        <v>1.5037128811037275</v>
      </c>
      <c r="F24" s="15">
        <v>7560</v>
      </c>
      <c r="G24" s="10">
        <f>F24/F42*100</f>
        <v>2.0139645531582748</v>
      </c>
      <c r="H24" s="10">
        <f t="shared" si="2"/>
        <v>6.2394603709949479</v>
      </c>
      <c r="I24" s="10">
        <f t="shared" si="3"/>
        <v>79.755248443928679</v>
      </c>
    </row>
    <row r="25" spans="1:9" ht="51.75" customHeight="1" x14ac:dyDescent="0.25">
      <c r="A25" s="3" t="s">
        <v>20</v>
      </c>
      <c r="B25" s="15">
        <f>B26</f>
        <v>121</v>
      </c>
      <c r="C25" s="15">
        <f>B25/B42*100</f>
        <v>3.1385039970534379E-2</v>
      </c>
      <c r="D25" s="15">
        <f>D26</f>
        <v>231</v>
      </c>
      <c r="E25" s="15">
        <f>D25/D42*100</f>
        <v>3.6644970517455536E-2</v>
      </c>
      <c r="F25" s="15">
        <f>F26</f>
        <v>273</v>
      </c>
      <c r="G25" s="10">
        <f>F25/F42*100</f>
        <v>7.2726497752937685E-2</v>
      </c>
      <c r="H25" s="10"/>
      <c r="I25" s="10">
        <f t="shared" si="3"/>
        <v>118.18181818181819</v>
      </c>
    </row>
    <row r="26" spans="1:9" ht="68.25" customHeight="1" x14ac:dyDescent="0.25">
      <c r="A26" s="3" t="s">
        <v>21</v>
      </c>
      <c r="B26" s="15">
        <v>121</v>
      </c>
      <c r="C26" s="15">
        <f>B26/B42*100</f>
        <v>3.1385039970534379E-2</v>
      </c>
      <c r="D26" s="15">
        <v>231</v>
      </c>
      <c r="E26" s="15">
        <f>D26/D42*100</f>
        <v>3.6644970517455536E-2</v>
      </c>
      <c r="F26" s="15">
        <v>273</v>
      </c>
      <c r="G26" s="10">
        <f>F26/F42*100</f>
        <v>7.2726497752937685E-2</v>
      </c>
      <c r="H26" s="10"/>
      <c r="I26" s="10">
        <f t="shared" si="3"/>
        <v>118.18181818181819</v>
      </c>
    </row>
    <row r="27" spans="1:9" ht="64.5" customHeight="1" x14ac:dyDescent="0.25">
      <c r="A27" s="3" t="s">
        <v>22</v>
      </c>
      <c r="B27" s="15">
        <v>8015</v>
      </c>
      <c r="C27" s="15">
        <f>B27/B42*100</f>
        <v>2.0789346724283719</v>
      </c>
      <c r="D27" s="15">
        <v>14148</v>
      </c>
      <c r="E27" s="15">
        <f>D27/D42*100</f>
        <v>2.244385467017147</v>
      </c>
      <c r="F27" s="15">
        <v>8161</v>
      </c>
      <c r="G27" s="10">
        <f>F27/F42*100</f>
        <v>2.174069407185804</v>
      </c>
      <c r="H27" s="10">
        <f t="shared" si="2"/>
        <v>1.8215845290081063</v>
      </c>
      <c r="I27" s="10">
        <f t="shared" si="3"/>
        <v>57.683064744133446</v>
      </c>
    </row>
    <row r="28" spans="1:9" ht="64.5" customHeight="1" x14ac:dyDescent="0.25">
      <c r="A28" s="3" t="s">
        <v>23</v>
      </c>
      <c r="B28" s="15">
        <v>4777</v>
      </c>
      <c r="C28" s="15">
        <f>B28/B42*100</f>
        <v>1.2390606275970473</v>
      </c>
      <c r="D28" s="15">
        <v>12672</v>
      </c>
      <c r="E28" s="15">
        <f>D28/D42*100</f>
        <v>2.0102383826718464</v>
      </c>
      <c r="F28" s="15">
        <v>6797</v>
      </c>
      <c r="G28" s="10">
        <f>F28/F42*100</f>
        <v>1.8107033158487822</v>
      </c>
      <c r="H28" s="10">
        <f t="shared" si="2"/>
        <v>42.285953527318412</v>
      </c>
      <c r="I28" s="10">
        <f t="shared" si="3"/>
        <v>53.637941919191924</v>
      </c>
    </row>
    <row r="29" spans="1:9" ht="26.25" customHeight="1" x14ac:dyDescent="0.25">
      <c r="A29" s="3" t="s">
        <v>24</v>
      </c>
      <c r="B29" s="15">
        <v>414</v>
      </c>
      <c r="C29" s="15">
        <f>B29/B42*100</f>
        <v>0.10738352518843994</v>
      </c>
      <c r="D29" s="15">
        <v>1039</v>
      </c>
      <c r="E29" s="15">
        <f>D29/D42*100</f>
        <v>0.16482304921054677</v>
      </c>
      <c r="F29" s="15">
        <v>766</v>
      </c>
      <c r="G29" s="10">
        <f>F29/F42*100</f>
        <v>0.20406042959249185</v>
      </c>
      <c r="H29" s="10">
        <f t="shared" si="2"/>
        <v>85.024154589371989</v>
      </c>
      <c r="I29" s="10">
        <f t="shared" si="3"/>
        <v>73.724735322425403</v>
      </c>
    </row>
    <row r="30" spans="1:9" ht="39" customHeight="1" x14ac:dyDescent="0.25">
      <c r="A30" s="3" t="s">
        <v>25</v>
      </c>
      <c r="B30" s="15">
        <v>79</v>
      </c>
      <c r="C30" s="15">
        <f>B30/B42*100</f>
        <v>2.0491059154315833E-2</v>
      </c>
      <c r="D30" s="15">
        <v>120</v>
      </c>
      <c r="E30" s="15">
        <f>D30/D42*100</f>
        <v>1.9036348320756125E-2</v>
      </c>
      <c r="F30" s="15">
        <v>83</v>
      </c>
      <c r="G30" s="10">
        <f>F30/F42*100</f>
        <v>2.2110986496314392E-2</v>
      </c>
      <c r="H30" s="10">
        <f t="shared" si="2"/>
        <v>5.0632911392405049</v>
      </c>
      <c r="I30" s="10">
        <f t="shared" si="3"/>
        <v>69.166666666666671</v>
      </c>
    </row>
    <row r="31" spans="1:9" ht="26.25" customHeight="1" x14ac:dyDescent="0.25">
      <c r="A31" s="3" t="s">
        <v>26</v>
      </c>
      <c r="B31" s="15">
        <f t="shared" ref="B31" si="4">B32+B39+B40+B41</f>
        <v>266886</v>
      </c>
      <c r="C31" s="15">
        <f>B31/B42*100</f>
        <v>69.22502295517387</v>
      </c>
      <c r="D31" s="15">
        <f>D32+D39+D40+D41</f>
        <v>396557</v>
      </c>
      <c r="E31" s="15">
        <f>D31/D42*100</f>
        <v>62.908309841950718</v>
      </c>
      <c r="F31" s="15">
        <f t="shared" ref="F31" si="5">F32+F39+F40+F41</f>
        <v>240582</v>
      </c>
      <c r="G31" s="10">
        <f>F31/F42*100</f>
        <v>64.090425942847091</v>
      </c>
      <c r="H31" s="10">
        <f t="shared" si="2"/>
        <v>-9.8558935275735706</v>
      </c>
      <c r="I31" s="10">
        <f t="shared" si="3"/>
        <v>60.667697203680682</v>
      </c>
    </row>
    <row r="32" spans="1:9" ht="66.75" customHeight="1" x14ac:dyDescent="0.25">
      <c r="A32" s="3" t="s">
        <v>27</v>
      </c>
      <c r="B32" s="15">
        <f t="shared" ref="B32" si="6">B33+B36+B37+B38</f>
        <v>266752</v>
      </c>
      <c r="C32" s="15">
        <f>B32/B42*100</f>
        <v>69.190265968760215</v>
      </c>
      <c r="D32" s="15">
        <f>D33+D36+D37+D38</f>
        <v>396734</v>
      </c>
      <c r="E32" s="15">
        <f>D32/D42*100</f>
        <v>62.936388455723836</v>
      </c>
      <c r="F32" s="15">
        <f t="shared" ref="F32" si="7">F33+F36+F37+F38</f>
        <v>241488</v>
      </c>
      <c r="G32" s="10">
        <f>F32/F42*100</f>
        <v>64.331782012312885</v>
      </c>
      <c r="H32" s="10">
        <f t="shared" si="2"/>
        <v>-9.4709692898272522</v>
      </c>
      <c r="I32" s="10">
        <f t="shared" si="3"/>
        <v>60.868995347008322</v>
      </c>
    </row>
    <row r="33" spans="1:9" ht="51.75" customHeight="1" x14ac:dyDescent="0.25">
      <c r="A33" s="3" t="s">
        <v>28</v>
      </c>
      <c r="B33" s="15">
        <f>B34+B35</f>
        <v>47673</v>
      </c>
      <c r="C33" s="15">
        <f>B33/B42*100</f>
        <v>12.36544636789492</v>
      </c>
      <c r="D33" s="15">
        <f>D34+D35</f>
        <v>65768</v>
      </c>
      <c r="E33" s="15">
        <f>D33/D42*100</f>
        <v>10.433187969662407</v>
      </c>
      <c r="F33" s="15">
        <f>F34+F35</f>
        <v>38365</v>
      </c>
      <c r="G33" s="10">
        <f>F33/F42*100</f>
        <v>10.220337312422911</v>
      </c>
      <c r="H33" s="10">
        <f t="shared" si="2"/>
        <v>-19.524678539215074</v>
      </c>
      <c r="I33" s="10">
        <f t="shared" si="3"/>
        <v>58.333840165429997</v>
      </c>
    </row>
    <row r="34" spans="1:9" ht="39" customHeight="1" x14ac:dyDescent="0.25">
      <c r="A34" s="3" t="s">
        <v>29</v>
      </c>
      <c r="B34" s="15">
        <v>47673</v>
      </c>
      <c r="C34" s="15">
        <f>B34/B42*100</f>
        <v>12.36544636789492</v>
      </c>
      <c r="D34" s="15">
        <v>65768</v>
      </c>
      <c r="E34" s="15">
        <f>D34/D42*100</f>
        <v>10.433187969662407</v>
      </c>
      <c r="F34" s="15">
        <v>38365</v>
      </c>
      <c r="G34" s="10">
        <f>F34/F42*100</f>
        <v>10.220337312422911</v>
      </c>
      <c r="H34" s="10">
        <f t="shared" si="2"/>
        <v>-19.524678539215074</v>
      </c>
      <c r="I34" s="10">
        <f t="shared" si="3"/>
        <v>58.333840165429997</v>
      </c>
    </row>
    <row r="35" spans="1:9" ht="26.25" customHeight="1" x14ac:dyDescent="0.25">
      <c r="A35" s="19" t="s">
        <v>111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20" t="s">
        <v>112</v>
      </c>
      <c r="B36" s="15">
        <v>57530</v>
      </c>
      <c r="C36" s="15">
        <f>B36/B42*100</f>
        <v>14.922159913263162</v>
      </c>
      <c r="D36" s="15">
        <v>50694</v>
      </c>
      <c r="E36" s="15">
        <f>D36/D42*100</f>
        <v>8.0419053481034251</v>
      </c>
      <c r="F36" s="15">
        <v>21117</v>
      </c>
      <c r="G36" s="10">
        <f>F36/F42*100</f>
        <v>5.625514480032181</v>
      </c>
      <c r="H36" s="10"/>
      <c r="I36" s="10">
        <f t="shared" si="3"/>
        <v>41.655817256480056</v>
      </c>
    </row>
    <row r="37" spans="1:9" ht="26.25" customHeight="1" x14ac:dyDescent="0.25">
      <c r="A37" s="20" t="s">
        <v>113</v>
      </c>
      <c r="B37" s="15">
        <v>154376</v>
      </c>
      <c r="C37" s="15">
        <f>B37/B42*100</f>
        <v>40.042123392489373</v>
      </c>
      <c r="D37" s="15">
        <v>268956</v>
      </c>
      <c r="E37" s="15">
        <f>D37/ D42*100</f>
        <v>42.666167491310702</v>
      </c>
      <c r="F37" s="15">
        <v>170811</v>
      </c>
      <c r="G37" s="10">
        <f>F37/F42*100</f>
        <v>45.503611017132016</v>
      </c>
      <c r="H37" s="10">
        <f t="shared" si="2"/>
        <v>10.646084883660677</v>
      </c>
      <c r="I37" s="10">
        <f t="shared" si="3"/>
        <v>63.508901084192217</v>
      </c>
    </row>
    <row r="38" spans="1:9" ht="26.25" customHeight="1" x14ac:dyDescent="0.25">
      <c r="A38" s="3" t="s">
        <v>30</v>
      </c>
      <c r="B38" s="15">
        <v>7173</v>
      </c>
      <c r="C38" s="15">
        <f>B38/B42*100</f>
        <v>1.8605362951127529</v>
      </c>
      <c r="D38" s="15">
        <v>11316</v>
      </c>
      <c r="E38" s="15">
        <f>D38/ D42*100</f>
        <v>1.7951276466473025</v>
      </c>
      <c r="F38" s="15">
        <v>11195</v>
      </c>
      <c r="G38" s="10">
        <f>F38/F42*100</f>
        <v>2.9823192027257783</v>
      </c>
      <c r="H38" s="10"/>
      <c r="I38" s="10"/>
    </row>
    <row r="39" spans="1:9" ht="64.5" customHeight="1" x14ac:dyDescent="0.25">
      <c r="A39" s="3" t="s">
        <v>31</v>
      </c>
      <c r="B39" s="15">
        <v>187</v>
      </c>
      <c r="C39" s="15">
        <f>B39/B42*100</f>
        <v>4.8504152681734941E-2</v>
      </c>
      <c r="D39" s="15">
        <v>544</v>
      </c>
      <c r="E39" s="15">
        <f>D39/D42*100</f>
        <v>8.6298112387427753E-2</v>
      </c>
      <c r="F39" s="15">
        <v>238</v>
      </c>
      <c r="G39" s="10">
        <f>F39/F42*100</f>
        <v>6.3402587784612358E-2</v>
      </c>
      <c r="H39" s="10"/>
      <c r="I39" s="10"/>
    </row>
    <row r="40" spans="1:9" ht="69.75" customHeight="1" x14ac:dyDescent="0.25">
      <c r="A40" s="3" t="s">
        <v>32</v>
      </c>
      <c r="B40" s="15">
        <v>3</v>
      </c>
      <c r="C40" s="15">
        <f>B40/B42*100</f>
        <v>7.7814148687275304E-4</v>
      </c>
      <c r="D40" s="15">
        <v>396</v>
      </c>
      <c r="E40" s="15">
        <f>D40/D42*100</f>
        <v>6.28199494584952E-2</v>
      </c>
      <c r="F40" s="15">
        <v>396</v>
      </c>
      <c r="G40" s="10">
        <f>F40/F42*100</f>
        <v>0.10549338135590963</v>
      </c>
      <c r="H40" s="10"/>
      <c r="I40" s="10"/>
    </row>
    <row r="41" spans="1:9" ht="39" customHeight="1" x14ac:dyDescent="0.25">
      <c r="A41" s="3" t="s">
        <v>33</v>
      </c>
      <c r="B41" s="15">
        <v>-56</v>
      </c>
      <c r="C41" s="15">
        <f>B41/B42*100</f>
        <v>-1.4525307754958057E-2</v>
      </c>
      <c r="D41" s="15">
        <v>-1117</v>
      </c>
      <c r="E41" s="15">
        <f>D41/D42*100</f>
        <v>-0.17719667561903824</v>
      </c>
      <c r="F41" s="15">
        <v>-1540</v>
      </c>
      <c r="G41" s="10">
        <f>F41/F42*100</f>
        <v>-0.41025203860631521</v>
      </c>
      <c r="H41" s="10">
        <f t="shared" si="2"/>
        <v>2650</v>
      </c>
      <c r="I41" s="10">
        <f t="shared" si="3"/>
        <v>137.86929274843331</v>
      </c>
    </row>
    <row r="42" spans="1:9" s="14" customFormat="1" ht="15" customHeight="1" x14ac:dyDescent="0.25">
      <c r="A42" s="12" t="s">
        <v>34</v>
      </c>
      <c r="B42" s="16">
        <f t="shared" ref="B42" si="8">B8+B31</f>
        <v>385534</v>
      </c>
      <c r="C42" s="16">
        <f t="shared" ref="C42:I42" si="9">C31+C8</f>
        <v>100</v>
      </c>
      <c r="D42" s="16">
        <f t="shared" si="9"/>
        <v>630373</v>
      </c>
      <c r="E42" s="16">
        <f t="shared" si="9"/>
        <v>100</v>
      </c>
      <c r="F42" s="16">
        <f t="shared" si="9"/>
        <v>375379</v>
      </c>
      <c r="G42" s="16">
        <f t="shared" si="9"/>
        <v>100</v>
      </c>
      <c r="H42" s="16">
        <f t="shared" si="9"/>
        <v>3.7549553700058311</v>
      </c>
      <c r="I42" s="16">
        <f t="shared" si="9"/>
        <v>118.31858508132807</v>
      </c>
    </row>
    <row r="43" spans="1:9" ht="26.25" customHeight="1" x14ac:dyDescent="0.25">
      <c r="A43" s="3" t="s">
        <v>35</v>
      </c>
      <c r="B43" s="17">
        <f>SUM(B44:B51)</f>
        <v>41422.199999999997</v>
      </c>
      <c r="C43" s="9">
        <f>B43/B89*100</f>
        <v>11.08956260397586</v>
      </c>
      <c r="D43" s="17">
        <f>SUM(D44:D51)</f>
        <v>90697.299999999988</v>
      </c>
      <c r="E43" s="9">
        <f>D43/D89*100</f>
        <v>13.402624155291829</v>
      </c>
      <c r="F43" s="17">
        <f>SUM(F44:F51)</f>
        <v>42845.4</v>
      </c>
      <c r="G43" s="9">
        <f>F43/F89*100</f>
        <v>11.335772527868226</v>
      </c>
      <c r="H43" s="9">
        <f>F43/B43*100-100</f>
        <v>3.4358387531323871</v>
      </c>
      <c r="I43" s="10">
        <f t="shared" ref="I43:I65" si="10">F43/D43*100</f>
        <v>47.239995016389692</v>
      </c>
    </row>
    <row r="44" spans="1:9" ht="53.25" customHeight="1" x14ac:dyDescent="0.25">
      <c r="A44" s="3" t="s">
        <v>103</v>
      </c>
      <c r="B44" s="17">
        <v>3150.5</v>
      </c>
      <c r="C44" s="9">
        <f>B44/B89*100</f>
        <v>0.84345271337171712</v>
      </c>
      <c r="D44" s="17">
        <v>6331.7</v>
      </c>
      <c r="E44" s="9">
        <f>D44/D89*100</f>
        <v>0.93565514479550405</v>
      </c>
      <c r="F44" s="17">
        <v>3373.8</v>
      </c>
      <c r="G44" s="9">
        <f>F44/F89*100</f>
        <v>0.89261926261679958</v>
      </c>
      <c r="H44" s="9">
        <f>F44/B44*100-100</f>
        <v>7.0877638470084179</v>
      </c>
      <c r="I44" s="10">
        <f t="shared" si="10"/>
        <v>53.284268048075553</v>
      </c>
    </row>
    <row r="45" spans="1:9" ht="81.75" customHeight="1" x14ac:dyDescent="0.25">
      <c r="A45" s="3" t="s">
        <v>36</v>
      </c>
      <c r="B45" s="17">
        <v>135.1</v>
      </c>
      <c r="C45" s="9">
        <f>B45/B89*100</f>
        <v>3.6169008594356129E-2</v>
      </c>
      <c r="D45" s="17">
        <v>287</v>
      </c>
      <c r="E45" s="9">
        <f>D45/D89*100</f>
        <v>4.2410889106607973E-2</v>
      </c>
      <c r="F45" s="17">
        <v>145.19999999999999</v>
      </c>
      <c r="G45" s="9">
        <f>F45/F89*100</f>
        <v>3.841612334221331E-2</v>
      </c>
      <c r="H45" s="9">
        <f>F45/B45*100-100</f>
        <v>7.4759437453737974</v>
      </c>
      <c r="I45" s="10">
        <f t="shared" si="10"/>
        <v>50.592334494773517</v>
      </c>
    </row>
    <row r="46" spans="1:9" ht="105.75" customHeight="1" x14ac:dyDescent="0.25">
      <c r="A46" s="3" t="s">
        <v>37</v>
      </c>
      <c r="B46" s="17">
        <v>14689.1</v>
      </c>
      <c r="C46" s="9">
        <f>B46/B89*100</f>
        <v>3.9325698308168517</v>
      </c>
      <c r="D46" s="17">
        <v>31575.599999999999</v>
      </c>
      <c r="E46" s="9">
        <f>D46/D89*100</f>
        <v>4.6660253312704203</v>
      </c>
      <c r="F46" s="17">
        <v>17356.7</v>
      </c>
      <c r="G46" s="9">
        <f>F46/F89*100</f>
        <v>4.5921289808112524</v>
      </c>
      <c r="H46" s="9">
        <f>F46/B46*100-100</f>
        <v>18.16040465379092</v>
      </c>
      <c r="I46" s="10">
        <f t="shared" si="10"/>
        <v>54.968710016595104</v>
      </c>
    </row>
    <row r="47" spans="1:9" ht="15" customHeight="1" x14ac:dyDescent="0.25">
      <c r="A47" s="3" t="s">
        <v>38</v>
      </c>
      <c r="B47" s="17">
        <v>0.3</v>
      </c>
      <c r="C47" s="9">
        <f>B47/B89*100</f>
        <v>8.031608126059837E-5</v>
      </c>
      <c r="D47" s="17">
        <v>1.6</v>
      </c>
      <c r="E47" s="9">
        <f>D47/D89*100</f>
        <v>2.3643701244102004E-4</v>
      </c>
      <c r="F47" s="17">
        <v>0</v>
      </c>
      <c r="G47" s="9">
        <f>F47/F89*100</f>
        <v>0</v>
      </c>
      <c r="H47" s="9">
        <f t="shared" ref="H47:H50" si="11">F47/B47*100-100</f>
        <v>-100</v>
      </c>
      <c r="I47" s="10">
        <f t="shared" si="10"/>
        <v>0</v>
      </c>
    </row>
    <row r="48" spans="1:9" ht="64.5" customHeight="1" x14ac:dyDescent="0.25">
      <c r="A48" s="3" t="s">
        <v>39</v>
      </c>
      <c r="B48" s="17">
        <v>3667</v>
      </c>
      <c r="C48" s="9">
        <f>B48/B89*100</f>
        <v>0.98173023327538067</v>
      </c>
      <c r="D48" s="17">
        <v>7119.9</v>
      </c>
      <c r="E48" s="9">
        <f>D48/D89*100</f>
        <v>1.0521299280492618</v>
      </c>
      <c r="F48" s="17">
        <v>4412.7</v>
      </c>
      <c r="G48" s="9">
        <f>F48/F89*100</f>
        <v>1.1674850376872223</v>
      </c>
      <c r="H48" s="9">
        <f t="shared" si="11"/>
        <v>20.33542405235886</v>
      </c>
      <c r="I48" s="10">
        <f t="shared" si="10"/>
        <v>61.976994058905319</v>
      </c>
    </row>
    <row r="49" spans="1:9" ht="32.25" customHeight="1" x14ac:dyDescent="0.25">
      <c r="A49" s="3" t="s">
        <v>104</v>
      </c>
      <c r="B49" s="17">
        <v>863.5</v>
      </c>
      <c r="C49" s="9"/>
      <c r="D49" s="17">
        <v>0</v>
      </c>
      <c r="E49" s="9"/>
      <c r="F49" s="17">
        <v>0</v>
      </c>
      <c r="G49" s="9"/>
      <c r="H49" s="9">
        <f t="shared" si="11"/>
        <v>-100</v>
      </c>
      <c r="I49" s="10" t="e">
        <f t="shared" si="10"/>
        <v>#DIV/0!</v>
      </c>
    </row>
    <row r="50" spans="1:9" ht="15" customHeight="1" x14ac:dyDescent="0.25">
      <c r="A50" s="3" t="s">
        <v>40</v>
      </c>
      <c r="B50" s="17">
        <v>0</v>
      </c>
      <c r="C50" s="9">
        <f>B50/B89*100</f>
        <v>0</v>
      </c>
      <c r="D50" s="17">
        <v>100</v>
      </c>
      <c r="E50" s="9">
        <f>D50/D89*100</f>
        <v>1.4777313277563753E-2</v>
      </c>
      <c r="F50" s="17">
        <v>0</v>
      </c>
      <c r="G50" s="9">
        <f>F50/F89*100</f>
        <v>0</v>
      </c>
      <c r="H50" s="9" t="e">
        <f t="shared" si="11"/>
        <v>#DIV/0!</v>
      </c>
      <c r="I50" s="10">
        <f t="shared" si="10"/>
        <v>0</v>
      </c>
    </row>
    <row r="51" spans="1:9" ht="26.25" customHeight="1" x14ac:dyDescent="0.25">
      <c r="A51" s="3" t="s">
        <v>41</v>
      </c>
      <c r="B51" s="17">
        <v>18916.7</v>
      </c>
      <c r="C51" s="9">
        <f>B51/B89*100</f>
        <v>5.0643840479412043</v>
      </c>
      <c r="D51" s="17">
        <v>45281.5</v>
      </c>
      <c r="E51" s="9">
        <f>D51/D89*100</f>
        <v>6.6913891117800315</v>
      </c>
      <c r="F51" s="17">
        <v>17557</v>
      </c>
      <c r="G51" s="9">
        <f>F51/F89*100</f>
        <v>4.6451231234107384</v>
      </c>
      <c r="H51" s="9">
        <f>F51/B51*100-100</f>
        <v>-7.1878287439141104</v>
      </c>
      <c r="I51" s="10">
        <f t="shared" si="10"/>
        <v>38.773008844671665</v>
      </c>
    </row>
    <row r="52" spans="1:9" ht="15" customHeight="1" x14ac:dyDescent="0.25">
      <c r="A52" s="3" t="s">
        <v>42</v>
      </c>
      <c r="B52" s="17">
        <f>B53</f>
        <v>740.5</v>
      </c>
      <c r="C52" s="9">
        <f>B52/B89*100</f>
        <v>0.19824686057824367</v>
      </c>
      <c r="D52" s="17">
        <f>D53</f>
        <v>1816.6</v>
      </c>
      <c r="E52" s="9">
        <f>D52/D89*100</f>
        <v>0.26844467300022312</v>
      </c>
      <c r="F52" s="17">
        <f>F53</f>
        <v>1021.8</v>
      </c>
      <c r="G52" s="9">
        <f>F52/F89*100</f>
        <v>0.27034156219747629</v>
      </c>
      <c r="H52" s="9">
        <f>F52/B52*100-100</f>
        <v>37.987846049966237</v>
      </c>
      <c r="I52" s="10">
        <f t="shared" si="10"/>
        <v>56.247935704062535</v>
      </c>
    </row>
    <row r="53" spans="1:9" ht="26.25" customHeight="1" x14ac:dyDescent="0.25">
      <c r="A53" s="3" t="s">
        <v>43</v>
      </c>
      <c r="B53" s="17">
        <v>740.5</v>
      </c>
      <c r="C53" s="9">
        <f>B53/B89*100</f>
        <v>0.19824686057824367</v>
      </c>
      <c r="D53" s="17">
        <v>1816.6</v>
      </c>
      <c r="E53" s="9">
        <f>D53/D89*100</f>
        <v>0.26844467300022312</v>
      </c>
      <c r="F53" s="17">
        <v>1021.8</v>
      </c>
      <c r="G53" s="9">
        <f>F53/F89*100</f>
        <v>0.27034156219747629</v>
      </c>
      <c r="H53" s="9">
        <f t="shared" ref="H53:H102" si="12">F53/B53*100-100</f>
        <v>37.987846049966237</v>
      </c>
      <c r="I53" s="10">
        <f t="shared" si="10"/>
        <v>56.247935704062535</v>
      </c>
    </row>
    <row r="54" spans="1:9" ht="51.75" customHeight="1" x14ac:dyDescent="0.25">
      <c r="A54" s="3" t="s">
        <v>44</v>
      </c>
      <c r="B54" s="17">
        <f>B56</f>
        <v>548.70000000000005</v>
      </c>
      <c r="C54" s="9">
        <f>B54/B89*100</f>
        <v>0.14689811262563443</v>
      </c>
      <c r="D54" s="17">
        <f>SUM(D55:D56)</f>
        <v>2322</v>
      </c>
      <c r="E54" s="9">
        <f>D54/D89*100</f>
        <v>0.34312921430503035</v>
      </c>
      <c r="F54" s="17">
        <f>SUM(F55:F56)</f>
        <v>824.7</v>
      </c>
      <c r="G54" s="9">
        <f>F54/F89*100</f>
        <v>0.21819405592509175</v>
      </c>
      <c r="H54" s="9">
        <f t="shared" si="12"/>
        <v>50.300710770913071</v>
      </c>
      <c r="I54" s="10">
        <f t="shared" si="10"/>
        <v>35.516795865633078</v>
      </c>
    </row>
    <row r="55" spans="1:9" ht="20.25" customHeight="1" x14ac:dyDescent="0.25">
      <c r="A55" s="3" t="s">
        <v>105</v>
      </c>
      <c r="B55" s="17">
        <v>0</v>
      </c>
      <c r="C55" s="9">
        <f>B55/B89*100</f>
        <v>0</v>
      </c>
      <c r="D55" s="17">
        <v>360</v>
      </c>
      <c r="E55" s="9">
        <f>D55/D89*100</f>
        <v>5.3198327799229506E-2</v>
      </c>
      <c r="F55" s="17">
        <v>0</v>
      </c>
      <c r="G55" s="9">
        <f>F55/F89*100</f>
        <v>0</v>
      </c>
      <c r="H55" s="9" t="e">
        <f t="shared" si="12"/>
        <v>#DIV/0!</v>
      </c>
      <c r="I55" s="10">
        <f t="shared" si="10"/>
        <v>0</v>
      </c>
    </row>
    <row r="56" spans="1:9" ht="66" customHeight="1" x14ac:dyDescent="0.25">
      <c r="A56" s="3" t="s">
        <v>102</v>
      </c>
      <c r="B56" s="17">
        <v>548.70000000000005</v>
      </c>
      <c r="C56" s="9">
        <f>B56/B89*100</f>
        <v>0.14689811262563443</v>
      </c>
      <c r="D56" s="17">
        <v>1962</v>
      </c>
      <c r="E56" s="9">
        <f>D56/D89*100</f>
        <v>0.28993088650580084</v>
      </c>
      <c r="F56" s="17">
        <v>824.7</v>
      </c>
      <c r="G56" s="9">
        <f>F56/F89*100</f>
        <v>0.21819405592509175</v>
      </c>
      <c r="H56" s="9">
        <f t="shared" si="12"/>
        <v>50.300710770913071</v>
      </c>
      <c r="I56" s="10">
        <f t="shared" si="10"/>
        <v>42.033639143730888</v>
      </c>
    </row>
    <row r="57" spans="1:9" ht="26.25" customHeight="1" x14ac:dyDescent="0.25">
      <c r="A57" s="3" t="s">
        <v>45</v>
      </c>
      <c r="B57" s="17">
        <f>SUM(B58:B60)</f>
        <v>10617.300000000001</v>
      </c>
      <c r="C57" s="9">
        <f>B57/B89*100</f>
        <v>2.8424664318938375</v>
      </c>
      <c r="D57" s="17">
        <f>SUM(D58:D60)</f>
        <v>32650</v>
      </c>
      <c r="E57" s="9">
        <f>D57/D89*100</f>
        <v>4.8247927851245649</v>
      </c>
      <c r="F57" s="17">
        <f>SUM(F58:F60)</f>
        <v>15181.399999999998</v>
      </c>
      <c r="G57" s="9">
        <f>F57/F89*100</f>
        <v>4.0166014800790437</v>
      </c>
      <c r="H57" s="9">
        <f t="shared" si="12"/>
        <v>42.987388507435952</v>
      </c>
      <c r="I57" s="10">
        <f t="shared" si="10"/>
        <v>46.497396630934148</v>
      </c>
    </row>
    <row r="58" spans="1:9" ht="26.25" customHeight="1" x14ac:dyDescent="0.25">
      <c r="A58" s="3" t="s">
        <v>46</v>
      </c>
      <c r="B58" s="17">
        <v>61</v>
      </c>
      <c r="C58" s="9">
        <f>B58/B89*100</f>
        <v>1.6330936522988334E-2</v>
      </c>
      <c r="D58" s="17">
        <v>1122.3</v>
      </c>
      <c r="E58" s="9">
        <f>D58/D89*100</f>
        <v>0.16584578691409801</v>
      </c>
      <c r="F58" s="17">
        <v>151.30000000000001</v>
      </c>
      <c r="G58" s="9">
        <f>F58/F89*100</f>
        <v>4.0030023840749822E-2</v>
      </c>
      <c r="H58" s="9">
        <f t="shared" si="12"/>
        <v>148.03278688524591</v>
      </c>
      <c r="I58" s="10">
        <f t="shared" si="10"/>
        <v>13.481243874186937</v>
      </c>
    </row>
    <row r="59" spans="1:9" ht="26.25" customHeight="1" x14ac:dyDescent="0.25">
      <c r="A59" s="3" t="s">
        <v>47</v>
      </c>
      <c r="B59" s="17">
        <v>10286.6</v>
      </c>
      <c r="C59" s="9">
        <f>B59/B89*100</f>
        <v>2.753931338317571</v>
      </c>
      <c r="D59" s="17">
        <v>29548</v>
      </c>
      <c r="E59" s="9">
        <f>D59/D89*100</f>
        <v>4.3664005272545383</v>
      </c>
      <c r="F59" s="17">
        <v>14094.3</v>
      </c>
      <c r="G59" s="9">
        <f>F59/F89*100</f>
        <v>3.7289832453316603</v>
      </c>
      <c r="H59" s="9">
        <f t="shared" si="12"/>
        <v>37.016118056500659</v>
      </c>
      <c r="I59" s="10">
        <f t="shared" si="10"/>
        <v>47.699675104914036</v>
      </c>
    </row>
    <row r="60" spans="1:9" ht="26.25" customHeight="1" x14ac:dyDescent="0.25">
      <c r="A60" s="3" t="s">
        <v>48</v>
      </c>
      <c r="B60" s="17">
        <v>269.7</v>
      </c>
      <c r="C60" s="9">
        <f>B60/B89*100</f>
        <v>7.2204157053277929E-2</v>
      </c>
      <c r="D60" s="17">
        <v>1979.7</v>
      </c>
      <c r="E60" s="9">
        <f>D60/D89*100</f>
        <v>0.29254647095592962</v>
      </c>
      <c r="F60" s="17">
        <v>935.8</v>
      </c>
      <c r="G60" s="9">
        <f>F60/F89*100</f>
        <v>0.24758821090663374</v>
      </c>
      <c r="H60" s="9">
        <f t="shared" si="12"/>
        <v>246.97812384130515</v>
      </c>
      <c r="I60" s="10">
        <f t="shared" si="10"/>
        <v>47.269788351770465</v>
      </c>
    </row>
    <row r="61" spans="1:9" ht="26.25" customHeight="1" x14ac:dyDescent="0.25">
      <c r="A61" s="3" t="s">
        <v>49</v>
      </c>
      <c r="B61" s="17">
        <f>SUM(B62:B64)</f>
        <v>7140.4</v>
      </c>
      <c r="C61" s="9">
        <f>B61/B89*100</f>
        <v>1.9116298221105887</v>
      </c>
      <c r="D61" s="17">
        <f>SUM(D62:D64)</f>
        <v>39632.5</v>
      </c>
      <c r="E61" s="9">
        <f>D61/D89*100</f>
        <v>5.8566186847304547</v>
      </c>
      <c r="F61" s="17">
        <f>SUM(F62:F64)</f>
        <v>9075.2999999999993</v>
      </c>
      <c r="G61" s="9">
        <f>F61/F89*100</f>
        <v>2.4010870810439977</v>
      </c>
      <c r="H61" s="9">
        <f t="shared" si="12"/>
        <v>27.097921685059674</v>
      </c>
      <c r="I61" s="10">
        <f t="shared" si="10"/>
        <v>22.898631173910299</v>
      </c>
    </row>
    <row r="62" spans="1:9" ht="15" customHeight="1" x14ac:dyDescent="0.25">
      <c r="A62" s="3" t="s">
        <v>50</v>
      </c>
      <c r="B62" s="17">
        <v>1233.9000000000001</v>
      </c>
      <c r="C62" s="9">
        <f>B62/B89*100</f>
        <v>0.33034004222484115</v>
      </c>
      <c r="D62" s="17">
        <v>26923</v>
      </c>
      <c r="E62" s="9">
        <f>D62/D89*100</f>
        <v>3.9784960537184895</v>
      </c>
      <c r="F62" s="17">
        <v>1194.5</v>
      </c>
      <c r="G62" s="9">
        <f>F62/F89*100</f>
        <v>0.3160334664757149</v>
      </c>
      <c r="H62" s="9">
        <f t="shared" si="12"/>
        <v>-3.1931274819677498</v>
      </c>
      <c r="I62" s="10">
        <f t="shared" si="10"/>
        <v>4.4367269620770342</v>
      </c>
    </row>
    <row r="63" spans="1:9" ht="15" customHeight="1" x14ac:dyDescent="0.25">
      <c r="A63" s="3" t="s">
        <v>51</v>
      </c>
      <c r="B63" s="17">
        <v>75</v>
      </c>
      <c r="C63" s="9">
        <f>B63/B89*100</f>
        <v>2.0079020315149593E-2</v>
      </c>
      <c r="D63" s="17">
        <v>1036.9000000000001</v>
      </c>
      <c r="E63" s="9">
        <f>D63/D89*100</f>
        <v>0.15322596137505856</v>
      </c>
      <c r="F63" s="17">
        <v>251</v>
      </c>
      <c r="G63" s="9">
        <f>F63/F89*100</f>
        <v>6.6408036906994095E-2</v>
      </c>
      <c r="H63" s="9">
        <f t="shared" si="12"/>
        <v>234.66666666666669</v>
      </c>
      <c r="I63" s="10">
        <f t="shared" si="10"/>
        <v>24.206770180345259</v>
      </c>
    </row>
    <row r="64" spans="1:9" ht="15" customHeight="1" x14ac:dyDescent="0.25">
      <c r="A64" s="3" t="s">
        <v>52</v>
      </c>
      <c r="B64" s="17">
        <v>5831.5</v>
      </c>
      <c r="C64" s="9">
        <f>B64/B89*100</f>
        <v>1.5612107595705982</v>
      </c>
      <c r="D64" s="17">
        <v>11672.6</v>
      </c>
      <c r="E64" s="9">
        <f>D64/D89*100</f>
        <v>1.7248966696369068</v>
      </c>
      <c r="F64" s="17">
        <v>7629.8</v>
      </c>
      <c r="G64" s="9">
        <f>F64/F89*100</f>
        <v>2.0186455776612893</v>
      </c>
      <c r="H64" s="9">
        <f t="shared" si="12"/>
        <v>30.837691846008738</v>
      </c>
      <c r="I64" s="10">
        <f t="shared" si="10"/>
        <v>65.365042921028731</v>
      </c>
    </row>
    <row r="65" spans="1:9" ht="15" customHeight="1" x14ac:dyDescent="0.25">
      <c r="A65" s="3" t="s">
        <v>53</v>
      </c>
      <c r="B65" s="17">
        <f>SUM(B66:B71)</f>
        <v>266179.40000000002</v>
      </c>
      <c r="C65" s="9">
        <f>B65/B89*100</f>
        <v>71.261621067657728</v>
      </c>
      <c r="D65" s="17">
        <f>SUM(D66:D71)</f>
        <v>435299.5</v>
      </c>
      <c r="E65" s="9">
        <f>D65/D89*100</f>
        <v>64.325570810668637</v>
      </c>
      <c r="F65" s="17">
        <f>SUM(F66:F71)</f>
        <v>261684.6</v>
      </c>
      <c r="G65" s="9">
        <f>F65/F89*100</f>
        <v>69.234902688414294</v>
      </c>
      <c r="H65" s="9">
        <f t="shared" si="12"/>
        <v>-1.6886355593257747</v>
      </c>
      <c r="I65" s="10">
        <f t="shared" si="10"/>
        <v>60.115989106350924</v>
      </c>
    </row>
    <row r="66" spans="1:9" ht="15" customHeight="1" x14ac:dyDescent="0.25">
      <c r="A66" s="3" t="s">
        <v>54</v>
      </c>
      <c r="B66" s="17">
        <v>78074.600000000006</v>
      </c>
      <c r="C66" s="9">
        <f>B66/B89*100</f>
        <v>20.90215305996238</v>
      </c>
      <c r="D66" s="17">
        <v>151392.4</v>
      </c>
      <c r="E66" s="9">
        <f>D66/D89*100</f>
        <v>22.371729226422428</v>
      </c>
      <c r="F66" s="17">
        <v>89245.3</v>
      </c>
      <c r="G66" s="9">
        <f>F66/F89*100</f>
        <v>23.611972813449242</v>
      </c>
      <c r="H66" s="9">
        <f t="shared" si="12"/>
        <v>14.307726200326343</v>
      </c>
      <c r="I66" s="10">
        <f t="shared" ref="I66:I102" si="13">F66/D66*100</f>
        <v>58.949656653834673</v>
      </c>
    </row>
    <row r="67" spans="1:9" ht="15" customHeight="1" x14ac:dyDescent="0.25">
      <c r="A67" s="3" t="s">
        <v>55</v>
      </c>
      <c r="B67" s="17">
        <v>167179.79999999999</v>
      </c>
      <c r="C67" s="9">
        <f>B67/B89*100</f>
        <v>44.757421339768612</v>
      </c>
      <c r="D67" s="17">
        <v>251006.9</v>
      </c>
      <c r="E67" s="9">
        <f>D67/D89*100</f>
        <v>37.09207596130117</v>
      </c>
      <c r="F67" s="17">
        <v>151326.20000000001</v>
      </c>
      <c r="G67" s="9">
        <f>F67/F89*100</f>
        <v>40.036955675677966</v>
      </c>
      <c r="H67" s="9">
        <f t="shared" si="12"/>
        <v>-9.4829638508958567</v>
      </c>
      <c r="I67" s="10">
        <f t="shared" si="13"/>
        <v>60.287665398839643</v>
      </c>
    </row>
    <row r="68" spans="1:9" ht="26.25" customHeight="1" x14ac:dyDescent="0.25">
      <c r="A68" s="3" t="s">
        <v>56</v>
      </c>
      <c r="B68" s="17">
        <v>19529.400000000001</v>
      </c>
      <c r="C68" s="9">
        <f>B68/B89*100</f>
        <v>5.2284162579024329</v>
      </c>
      <c r="D68" s="17">
        <v>31192.2</v>
      </c>
      <c r="E68" s="9">
        <f>D68/D89*100</f>
        <v>4.6093691121642415</v>
      </c>
      <c r="F68" s="17">
        <v>19732.599999999999</v>
      </c>
      <c r="G68" s="9">
        <f>F68/F89*100</f>
        <v>5.2207299962986111</v>
      </c>
      <c r="H68" s="9">
        <f t="shared" si="12"/>
        <v>1.0404825545075482</v>
      </c>
      <c r="I68" s="10">
        <f t="shared" si="13"/>
        <v>63.261328152550952</v>
      </c>
    </row>
    <row r="69" spans="1:9" ht="36.75" customHeight="1" x14ac:dyDescent="0.25">
      <c r="A69" s="3" t="s">
        <v>57</v>
      </c>
      <c r="B69" s="17">
        <v>83.9</v>
      </c>
      <c r="C69" s="9">
        <f>B69/B89*100</f>
        <v>2.2461730725880681E-2</v>
      </c>
      <c r="D69" s="17">
        <v>193</v>
      </c>
      <c r="E69" s="9">
        <f>D69/D89*100</f>
        <v>2.8520214625698044E-2</v>
      </c>
      <c r="F69" s="17">
        <v>12.7</v>
      </c>
      <c r="G69" s="9">
        <f>F69/F89*100</f>
        <v>3.3600879231825698E-3</v>
      </c>
      <c r="H69" s="9">
        <f t="shared" si="12"/>
        <v>-84.86293206197854</v>
      </c>
      <c r="I69" s="10">
        <f t="shared" si="13"/>
        <v>6.5803108808290158</v>
      </c>
    </row>
    <row r="70" spans="1:9" ht="15" customHeight="1" x14ac:dyDescent="0.25">
      <c r="A70" s="3" t="s">
        <v>58</v>
      </c>
      <c r="B70" s="17">
        <v>69.7</v>
      </c>
      <c r="C70" s="9">
        <f>B70/B89*100</f>
        <v>1.8660102879545691E-2</v>
      </c>
      <c r="D70" s="17">
        <v>180</v>
      </c>
      <c r="E70" s="9">
        <f>D70/D89*100</f>
        <v>2.6599163899614753E-2</v>
      </c>
      <c r="F70" s="17">
        <v>167.8</v>
      </c>
      <c r="G70" s="9">
        <f>F70/F89*100</f>
        <v>4.4395492402364976E-2</v>
      </c>
      <c r="H70" s="9">
        <f t="shared" si="12"/>
        <v>140.74605451936876</v>
      </c>
      <c r="I70" s="10">
        <f t="shared" si="13"/>
        <v>93.222222222222229</v>
      </c>
    </row>
    <row r="71" spans="1:9" ht="26.25" customHeight="1" x14ac:dyDescent="0.25">
      <c r="A71" s="3" t="s">
        <v>59</v>
      </c>
      <c r="B71" s="17">
        <v>1242</v>
      </c>
      <c r="C71" s="9">
        <f>B71/B89*100</f>
        <v>0.33250857641887727</v>
      </c>
      <c r="D71" s="17">
        <v>1335</v>
      </c>
      <c r="E71" s="9">
        <f>D71/D89*100</f>
        <v>0.19727713225547611</v>
      </c>
      <c r="F71" s="17">
        <v>1200</v>
      </c>
      <c r="G71" s="9">
        <f>F71/F89*100</f>
        <v>0.31748862266291994</v>
      </c>
      <c r="H71" s="9">
        <f t="shared" si="12"/>
        <v>-3.3816425120772919</v>
      </c>
      <c r="I71" s="10">
        <f t="shared" si="13"/>
        <v>89.887640449438194</v>
      </c>
    </row>
    <row r="72" spans="1:9" ht="26.25" customHeight="1" x14ac:dyDescent="0.25">
      <c r="A72" s="3" t="s">
        <v>60</v>
      </c>
      <c r="B72" s="17">
        <f>B73</f>
        <v>19929.900000000001</v>
      </c>
      <c r="C72" s="9">
        <f>B72/B89*100</f>
        <v>5.3356382263853321</v>
      </c>
      <c r="D72" s="17">
        <f>D73</f>
        <v>42374.3</v>
      </c>
      <c r="E72" s="9">
        <f>D72/D89*100</f>
        <v>6.2617830601746984</v>
      </c>
      <c r="F72" s="17">
        <f>F73</f>
        <v>26176.7</v>
      </c>
      <c r="G72" s="9">
        <f>F72/F89*100</f>
        <v>6.9256703573837148</v>
      </c>
      <c r="H72" s="9">
        <f t="shared" si="12"/>
        <v>31.343860230106515</v>
      </c>
      <c r="I72" s="10">
        <f t="shared" si="13"/>
        <v>61.774943774882416</v>
      </c>
    </row>
    <row r="73" spans="1:9" ht="15" customHeight="1" x14ac:dyDescent="0.25">
      <c r="A73" s="3" t="s">
        <v>61</v>
      </c>
      <c r="B73" s="17">
        <v>19929.900000000001</v>
      </c>
      <c r="C73" s="9">
        <f>B73/B89*100</f>
        <v>5.3356382263853321</v>
      </c>
      <c r="D73" s="17">
        <v>42374.3</v>
      </c>
      <c r="E73" s="9">
        <f>D73/D89*100</f>
        <v>6.2617830601746984</v>
      </c>
      <c r="F73" s="17">
        <v>26176.7</v>
      </c>
      <c r="G73" s="9">
        <f>F73/F89*100</f>
        <v>6.9256703573837148</v>
      </c>
      <c r="H73" s="9">
        <f t="shared" si="12"/>
        <v>31.343860230106515</v>
      </c>
      <c r="I73" s="10">
        <f t="shared" si="13"/>
        <v>61.774943774882416</v>
      </c>
    </row>
    <row r="74" spans="1:9" ht="15" customHeight="1" x14ac:dyDescent="0.25">
      <c r="A74" s="3" t="s">
        <v>62</v>
      </c>
      <c r="B74" s="17">
        <f>SUM(B75:B78)</f>
        <v>21416.799999999996</v>
      </c>
      <c r="C74" s="9">
        <f>B74/B89*100</f>
        <v>5.733711497139943</v>
      </c>
      <c r="D74" s="17">
        <f>SUM(D75:D78)</f>
        <v>21625.599999999999</v>
      </c>
      <c r="E74" s="9">
        <f>D74/D89*100</f>
        <v>3.1956826601528263</v>
      </c>
      <c r="F74" s="17">
        <f>SUM(F75:F78)</f>
        <v>15045.699999999999</v>
      </c>
      <c r="G74" s="9">
        <f>F74/F89*100</f>
        <v>3.9806988083329125</v>
      </c>
      <c r="H74" s="9">
        <f t="shared" si="12"/>
        <v>-29.748141645810762</v>
      </c>
      <c r="I74" s="10">
        <f t="shared" si="13"/>
        <v>69.573560964782473</v>
      </c>
    </row>
    <row r="75" spans="1:9" ht="15" customHeight="1" x14ac:dyDescent="0.25">
      <c r="A75" s="3" t="s">
        <v>63</v>
      </c>
      <c r="B75" s="17">
        <v>2422.8000000000002</v>
      </c>
      <c r="C75" s="9">
        <f>B75/B89*100</f>
        <v>0.64863267226059251</v>
      </c>
      <c r="D75" s="17">
        <v>4315.3</v>
      </c>
      <c r="E75" s="9">
        <f>D75/D89*100</f>
        <v>0.63768539986670869</v>
      </c>
      <c r="F75" s="17">
        <v>2461.3000000000002</v>
      </c>
      <c r="G75" s="9">
        <f>F75/F89*100</f>
        <v>0.65119562246687079</v>
      </c>
      <c r="H75" s="9">
        <f t="shared" si="12"/>
        <v>1.5890704969456806</v>
      </c>
      <c r="I75" s="10">
        <f t="shared" si="13"/>
        <v>57.036590735290716</v>
      </c>
    </row>
    <row r="76" spans="1:9" ht="26.25" customHeight="1" x14ac:dyDescent="0.25">
      <c r="A76" s="3" t="s">
        <v>64</v>
      </c>
      <c r="B76" s="17">
        <v>12461.8</v>
      </c>
      <c r="C76" s="9">
        <f>B76/B89*100</f>
        <v>3.3362764715110829</v>
      </c>
      <c r="D76" s="17">
        <v>7774.4</v>
      </c>
      <c r="E76" s="9">
        <f>D76/D89*100</f>
        <v>1.1488474434509164</v>
      </c>
      <c r="F76" s="17">
        <v>4626.5</v>
      </c>
      <c r="G76" s="9">
        <f>F76/F89*100</f>
        <v>1.224050927291666</v>
      </c>
      <c r="H76" s="9">
        <f t="shared" si="12"/>
        <v>-62.874544608323035</v>
      </c>
      <c r="I76" s="10">
        <f t="shared" si="13"/>
        <v>59.509415517596217</v>
      </c>
    </row>
    <row r="77" spans="1:9" ht="15" customHeight="1" x14ac:dyDescent="0.25">
      <c r="A77" s="3" t="s">
        <v>65</v>
      </c>
      <c r="B77" s="17">
        <v>5824.6</v>
      </c>
      <c r="C77" s="9">
        <f>B77/B89*100</f>
        <v>1.5593634897016044</v>
      </c>
      <c r="D77" s="17">
        <v>8197.7999999999993</v>
      </c>
      <c r="E77" s="9">
        <f>D77/D89*100</f>
        <v>1.2114145878681213</v>
      </c>
      <c r="F77" s="17">
        <v>7251.5</v>
      </c>
      <c r="G77" s="9">
        <f>F77/F89*100</f>
        <v>1.9185572893668033</v>
      </c>
      <c r="H77" s="9">
        <f t="shared" si="12"/>
        <v>24.497819592761715</v>
      </c>
      <c r="I77" s="10">
        <f t="shared" si="13"/>
        <v>88.456659103661963</v>
      </c>
    </row>
    <row r="78" spans="1:9" ht="26.25" customHeight="1" x14ac:dyDescent="0.25">
      <c r="A78" s="3" t="s">
        <v>66</v>
      </c>
      <c r="B78" s="17">
        <v>707.6</v>
      </c>
      <c r="C78" s="9">
        <f>B78/B89*100</f>
        <v>0.18943886366666471</v>
      </c>
      <c r="D78" s="17">
        <v>1338.1</v>
      </c>
      <c r="E78" s="9">
        <f>D78/D89*100</f>
        <v>0.19773522896708054</v>
      </c>
      <c r="F78" s="17">
        <v>706.4</v>
      </c>
      <c r="G78" s="9">
        <f>F78/F89*100</f>
        <v>0.1868949692075722</v>
      </c>
      <c r="H78" s="9">
        <f t="shared" si="12"/>
        <v>-0.16958733747880217</v>
      </c>
      <c r="I78" s="10">
        <f t="shared" si="13"/>
        <v>52.791271205440552</v>
      </c>
    </row>
    <row r="79" spans="1:9" ht="26.25" customHeight="1" x14ac:dyDescent="0.25">
      <c r="A79" s="3" t="s">
        <v>67</v>
      </c>
      <c r="B79" s="17">
        <f>SUM(B80:B81)</f>
        <v>4797.2999999999993</v>
      </c>
      <c r="C79" s="9">
        <f>B79/B89*100</f>
        <v>1.2843344554382286</v>
      </c>
      <c r="D79" s="17">
        <f>SUM(D80:D81)</f>
        <v>7476.5</v>
      </c>
      <c r="E79" s="9">
        <f>D79/D89*100</f>
        <v>1.1048258271970539</v>
      </c>
      <c r="F79" s="17">
        <f>SUM(F80:F81)</f>
        <v>5395.3</v>
      </c>
      <c r="G79" s="9">
        <f>F79/F89*100</f>
        <v>1.4274553048777101</v>
      </c>
      <c r="H79" s="9">
        <f t="shared" si="12"/>
        <v>12.465345089946453</v>
      </c>
      <c r="I79" s="10">
        <f t="shared" si="13"/>
        <v>72.163445462449005</v>
      </c>
    </row>
    <row r="80" spans="1:9" ht="15" customHeight="1" x14ac:dyDescent="0.25">
      <c r="A80" s="3" t="s">
        <v>68</v>
      </c>
      <c r="B80" s="17">
        <v>350.4</v>
      </c>
      <c r="C80" s="9">
        <f>B80/B89*100</f>
        <v>9.3809182912378899E-2</v>
      </c>
      <c r="D80" s="17">
        <v>516.20000000000005</v>
      </c>
      <c r="E80" s="9">
        <f>D80/D89*100</f>
        <v>7.6280491138784101E-2</v>
      </c>
      <c r="F80" s="17">
        <v>268.10000000000002</v>
      </c>
      <c r="G80" s="9">
        <f>F80/F89*100</f>
        <v>7.0932249779940698E-2</v>
      </c>
      <c r="H80" s="9">
        <f t="shared" si="12"/>
        <v>-23.487442922374413</v>
      </c>
      <c r="I80" s="10">
        <f t="shared" si="13"/>
        <v>51.937233630375822</v>
      </c>
    </row>
    <row r="81" spans="1:10" ht="15" customHeight="1" x14ac:dyDescent="0.25">
      <c r="A81" s="3" t="s">
        <v>69</v>
      </c>
      <c r="B81" s="17">
        <v>4446.8999999999996</v>
      </c>
      <c r="C81" s="9">
        <f>B81/B89*100</f>
        <v>1.1905252725258495</v>
      </c>
      <c r="D81" s="17">
        <v>6960.3</v>
      </c>
      <c r="E81" s="9">
        <f>D81/D89*100</f>
        <v>1.0285453360582699</v>
      </c>
      <c r="F81" s="17">
        <v>5127.2</v>
      </c>
      <c r="G81" s="9">
        <f>F81/F89*100</f>
        <v>1.3565230550977694</v>
      </c>
      <c r="H81" s="9">
        <f t="shared" si="12"/>
        <v>15.298297690525999</v>
      </c>
      <c r="I81" s="10">
        <f t="shared" si="13"/>
        <v>73.663491516170282</v>
      </c>
    </row>
    <row r="82" spans="1:10" ht="26.25" customHeight="1" x14ac:dyDescent="0.25">
      <c r="A82" s="3" t="s">
        <v>70</v>
      </c>
      <c r="B82" s="17">
        <f>B83</f>
        <v>675.7</v>
      </c>
      <c r="C82" s="9">
        <f>B82/B89*100</f>
        <v>0.18089858702595443</v>
      </c>
      <c r="D82" s="17">
        <f>D83</f>
        <v>1150</v>
      </c>
      <c r="E82" s="9">
        <f>D82/D89*100</f>
        <v>0.16993910269198315</v>
      </c>
      <c r="F82" s="17">
        <f>F83</f>
        <v>670.6</v>
      </c>
      <c r="G82" s="9">
        <f>F82/F89*100</f>
        <v>0.17742322529812846</v>
      </c>
      <c r="H82" s="9">
        <f t="shared" si="12"/>
        <v>-0.75477282817819003</v>
      </c>
      <c r="I82" s="10">
        <f t="shared" si="13"/>
        <v>58.313043478260873</v>
      </c>
    </row>
    <row r="83" spans="1:10" ht="26.25" customHeight="1" x14ac:dyDescent="0.25">
      <c r="A83" s="3" t="s">
        <v>71</v>
      </c>
      <c r="B83" s="17">
        <v>675.7</v>
      </c>
      <c r="C83" s="9">
        <f>B83/B89*100</f>
        <v>0.18089858702595443</v>
      </c>
      <c r="D83" s="17">
        <v>1150</v>
      </c>
      <c r="E83" s="9">
        <f>D83/D89*100</f>
        <v>0.16993910269198315</v>
      </c>
      <c r="F83" s="17">
        <v>670.6</v>
      </c>
      <c r="G83" s="9">
        <f>F83/F89*100</f>
        <v>0.17742322529812846</v>
      </c>
      <c r="H83" s="9">
        <f t="shared" si="12"/>
        <v>-0.75477282817819003</v>
      </c>
      <c r="I83" s="10">
        <f t="shared" si="13"/>
        <v>58.313043478260873</v>
      </c>
    </row>
    <row r="84" spans="1:10" ht="39" customHeight="1" x14ac:dyDescent="0.25">
      <c r="A84" s="3" t="s">
        <v>72</v>
      </c>
      <c r="B84" s="17">
        <f>B85</f>
        <v>56</v>
      </c>
      <c r="C84" s="9">
        <f>B84/B89*100</f>
        <v>1.4992335168645031E-2</v>
      </c>
      <c r="D84" s="17">
        <f>D85</f>
        <v>537.1</v>
      </c>
      <c r="E84" s="9">
        <f>D84/D89*100</f>
        <v>7.9368949613794912E-2</v>
      </c>
      <c r="F84" s="17">
        <f>F85</f>
        <v>44.8</v>
      </c>
      <c r="G84" s="9">
        <f>F84/F89*100</f>
        <v>1.1852908579415677E-2</v>
      </c>
      <c r="H84" s="9">
        <f t="shared" si="12"/>
        <v>-20</v>
      </c>
      <c r="I84" s="10">
        <f t="shared" si="13"/>
        <v>8.3410910444982314</v>
      </c>
    </row>
    <row r="85" spans="1:10" ht="39" customHeight="1" x14ac:dyDescent="0.25">
      <c r="A85" s="3" t="s">
        <v>73</v>
      </c>
      <c r="B85" s="17">
        <v>56</v>
      </c>
      <c r="C85" s="9">
        <f>B85/B89*100</f>
        <v>1.4992335168645031E-2</v>
      </c>
      <c r="D85" s="17">
        <v>537.1</v>
      </c>
      <c r="E85" s="9">
        <f>D85/D89*100</f>
        <v>7.9368949613794912E-2</v>
      </c>
      <c r="F85" s="17">
        <v>44.8</v>
      </c>
      <c r="G85" s="9">
        <f>F85/F89*100</f>
        <v>1.1852908579415677E-2</v>
      </c>
      <c r="H85" s="9">
        <f t="shared" si="12"/>
        <v>-20</v>
      </c>
      <c r="I85" s="10">
        <f t="shared" si="13"/>
        <v>8.3410910444982314</v>
      </c>
    </row>
    <row r="86" spans="1:10" ht="90" customHeight="1" x14ac:dyDescent="0.25">
      <c r="A86" s="3" t="s">
        <v>74</v>
      </c>
      <c r="B86" s="17">
        <f>SUM(B87:B88)</f>
        <v>0</v>
      </c>
      <c r="C86" s="9">
        <f>B86/B89*100</f>
        <v>0</v>
      </c>
      <c r="D86" s="17">
        <f>SUM(D87:D88)</f>
        <v>1131.5999999999999</v>
      </c>
      <c r="E86" s="9">
        <f>D86/D89*100</f>
        <v>0.16722007704891143</v>
      </c>
      <c r="F86" s="17">
        <f>SUM(F87:F88)</f>
        <v>0</v>
      </c>
      <c r="G86" s="9">
        <f>F86/F89*100</f>
        <v>0</v>
      </c>
      <c r="H86" s="9" t="e">
        <f t="shared" si="12"/>
        <v>#DIV/0!</v>
      </c>
      <c r="I86" s="10">
        <f t="shared" si="13"/>
        <v>0</v>
      </c>
    </row>
    <row r="87" spans="1:10" ht="70.5" customHeight="1" x14ac:dyDescent="0.25">
      <c r="A87" s="3" t="s">
        <v>75</v>
      </c>
      <c r="B87" s="17">
        <v>0</v>
      </c>
      <c r="C87" s="9"/>
      <c r="D87" s="17">
        <v>0</v>
      </c>
      <c r="E87" s="9"/>
      <c r="F87" s="17">
        <v>0</v>
      </c>
      <c r="G87" s="9"/>
      <c r="H87" s="9"/>
      <c r="I87" s="10"/>
    </row>
    <row r="88" spans="1:10" ht="26.25" customHeight="1" x14ac:dyDescent="0.25">
      <c r="A88" s="3" t="s">
        <v>76</v>
      </c>
      <c r="B88" s="17">
        <v>0</v>
      </c>
      <c r="C88" s="9">
        <f>B88/B89*100</f>
        <v>0</v>
      </c>
      <c r="D88" s="17">
        <v>1131.5999999999999</v>
      </c>
      <c r="E88" s="9">
        <f t="shared" ref="E88:G88" si="14">D88/D89*100</f>
        <v>0.16722007704891143</v>
      </c>
      <c r="F88" s="17">
        <v>0</v>
      </c>
      <c r="G88" s="9">
        <f t="shared" si="14"/>
        <v>0</v>
      </c>
      <c r="H88" s="9" t="e">
        <f t="shared" si="12"/>
        <v>#DIV/0!</v>
      </c>
      <c r="I88" s="10">
        <f t="shared" si="13"/>
        <v>0</v>
      </c>
    </row>
    <row r="89" spans="1:10" s="14" customFormat="1" ht="15" customHeight="1" x14ac:dyDescent="0.25">
      <c r="A89" s="12" t="s">
        <v>77</v>
      </c>
      <c r="B89" s="16">
        <f>B43+B52+B54+B57+B61+B65+B72+B74+B79+B82+B84+B86</f>
        <v>373524.2</v>
      </c>
      <c r="C89" s="13">
        <f>C43+C52+C54+C57+C61+C65+C72+C74+C79+C82+C84+C86</f>
        <v>100</v>
      </c>
      <c r="D89" s="16">
        <f>D43+D52+D54+D57+D61+D65+D72+D74+D79+D82+D84+D86</f>
        <v>676713</v>
      </c>
      <c r="E89" s="13"/>
      <c r="F89" s="16">
        <f>F43+F52+F54+F57+F61+F65+F72+F74+F79+F82+F84+F86</f>
        <v>377966.3</v>
      </c>
      <c r="G89" s="13"/>
      <c r="H89" s="9">
        <f t="shared" si="12"/>
        <v>1.1892402152256807</v>
      </c>
      <c r="I89" s="10">
        <f t="shared" si="13"/>
        <v>55.853264234616454</v>
      </c>
    </row>
    <row r="90" spans="1:10" ht="115.5" customHeight="1" x14ac:dyDescent="0.25">
      <c r="A90" s="3" t="s">
        <v>78</v>
      </c>
      <c r="B90" s="17">
        <v>112932.9</v>
      </c>
      <c r="C90" s="9">
        <f>B90/B89*100</f>
        <v>30.234426577983431</v>
      </c>
      <c r="D90" s="17">
        <v>219008.6</v>
      </c>
      <c r="E90" s="9">
        <f t="shared" ref="E90:G90" si="15">D90/D89*100</f>
        <v>32.363586926806491</v>
      </c>
      <c r="F90" s="17">
        <v>130738.6</v>
      </c>
      <c r="G90" s="9">
        <f t="shared" si="15"/>
        <v>34.590015035732023</v>
      </c>
      <c r="H90" s="9">
        <f t="shared" si="12"/>
        <v>15.766618939210815</v>
      </c>
      <c r="I90" s="10">
        <f t="shared" si="13"/>
        <v>59.695646654971547</v>
      </c>
      <c r="J90" s="18"/>
    </row>
    <row r="91" spans="1:10" ht="51.75" customHeight="1" x14ac:dyDescent="0.25">
      <c r="A91" s="3" t="s">
        <v>79</v>
      </c>
      <c r="B91" s="17">
        <v>70429.899999999994</v>
      </c>
      <c r="C91" s="9">
        <f>B91/B89*100</f>
        <v>18.855511905252722</v>
      </c>
      <c r="D91" s="17">
        <v>103506.1</v>
      </c>
      <c r="E91" s="9">
        <f t="shared" ref="E91:G91" si="16">D91/D89*100</f>
        <v>15.295420658388418</v>
      </c>
      <c r="F91" s="17">
        <v>49944.5</v>
      </c>
      <c r="G91" s="9">
        <f t="shared" si="16"/>
        <v>13.214008762156837</v>
      </c>
      <c r="H91" s="9">
        <f t="shared" si="12"/>
        <v>-29.086226162467923</v>
      </c>
      <c r="I91" s="10">
        <f t="shared" si="13"/>
        <v>48.252711675930207</v>
      </c>
    </row>
    <row r="92" spans="1:10" ht="26.25" customHeight="1" x14ac:dyDescent="0.25">
      <c r="A92" s="3" t="s">
        <v>80</v>
      </c>
      <c r="B92" s="17">
        <v>13191.6</v>
      </c>
      <c r="C92" s="9">
        <f>B92/B89*100</f>
        <v>3.5316587251910314</v>
      </c>
      <c r="D92" s="17">
        <v>8596.1</v>
      </c>
      <c r="E92" s="9">
        <f t="shared" ref="E92:G92" si="17">D92/D89*100</f>
        <v>1.2702726266526578</v>
      </c>
      <c r="F92" s="17">
        <v>5397.7</v>
      </c>
      <c r="G92" s="9">
        <f t="shared" si="17"/>
        <v>1.4280902821230357</v>
      </c>
      <c r="H92" s="9">
        <f t="shared" si="12"/>
        <v>-59.082294793656573</v>
      </c>
      <c r="I92" s="10">
        <f t="shared" si="13"/>
        <v>62.792429124835678</v>
      </c>
    </row>
    <row r="93" spans="1:10" ht="51.75" customHeight="1" x14ac:dyDescent="0.25">
      <c r="A93" s="3" t="s">
        <v>81</v>
      </c>
      <c r="B93" s="17">
        <v>3248.7</v>
      </c>
      <c r="C93" s="9">
        <f>B93/B89*100</f>
        <v>0.86974284397101975</v>
      </c>
      <c r="D93" s="17">
        <v>24973.1</v>
      </c>
      <c r="E93" s="9">
        <f t="shared" ref="E93:G93" si="18">D93/D89*100</f>
        <v>3.6903532221192732</v>
      </c>
      <c r="F93" s="17">
        <v>4879</v>
      </c>
      <c r="G93" s="9">
        <f t="shared" si="18"/>
        <v>1.2908558249769888</v>
      </c>
      <c r="H93" s="9">
        <f t="shared" si="12"/>
        <v>50.18315018315019</v>
      </c>
      <c r="I93" s="10">
        <f t="shared" si="13"/>
        <v>19.537021835494993</v>
      </c>
    </row>
    <row r="94" spans="1:10" ht="15" customHeight="1" x14ac:dyDescent="0.25">
      <c r="A94" s="3" t="s">
        <v>82</v>
      </c>
      <c r="B94" s="17">
        <v>0</v>
      </c>
      <c r="C94" s="9">
        <f>B94/B89*100</f>
        <v>0</v>
      </c>
      <c r="D94" s="17">
        <v>5678.3</v>
      </c>
      <c r="E94" s="9">
        <f t="shared" ref="E94:G94" si="19">D94/D89*100</f>
        <v>0.83910017983990259</v>
      </c>
      <c r="F94" s="17">
        <v>0</v>
      </c>
      <c r="G94" s="9">
        <f t="shared" si="19"/>
        <v>0</v>
      </c>
      <c r="H94" s="9" t="e">
        <f t="shared" si="12"/>
        <v>#DIV/0!</v>
      </c>
      <c r="I94" s="10">
        <f t="shared" si="13"/>
        <v>0</v>
      </c>
      <c r="J94" s="18"/>
    </row>
    <row r="95" spans="1:10" ht="51.75" customHeight="1" x14ac:dyDescent="0.25">
      <c r="A95" s="3" t="s">
        <v>83</v>
      </c>
      <c r="B95" s="17">
        <v>170915.6</v>
      </c>
      <c r="C95" s="9">
        <f>B95/B89*100</f>
        <v>45.757570727679756</v>
      </c>
      <c r="D95" s="17">
        <v>301292.3</v>
      </c>
      <c r="E95" s="9">
        <f t="shared" ref="E95:G95" si="20">D95/D89*100</f>
        <v>44.52290705217721</v>
      </c>
      <c r="F95" s="17">
        <v>185633.2</v>
      </c>
      <c r="G95" s="9">
        <f t="shared" si="20"/>
        <v>49.113690823758631</v>
      </c>
      <c r="H95" s="9">
        <f t="shared" si="12"/>
        <v>8.6110337499912362</v>
      </c>
      <c r="I95" s="10">
        <f t="shared" si="13"/>
        <v>61.612327961916058</v>
      </c>
    </row>
    <row r="96" spans="1:10" ht="42" customHeight="1" x14ac:dyDescent="0.25">
      <c r="A96" s="3" t="s">
        <v>84</v>
      </c>
      <c r="B96" s="17">
        <v>56</v>
      </c>
      <c r="C96" s="9">
        <f>B96/B89*100</f>
        <v>1.4992335168645031E-2</v>
      </c>
      <c r="D96" s="17">
        <v>537.1</v>
      </c>
      <c r="E96" s="9">
        <f t="shared" ref="E96:G96" si="21">D96/D89*100</f>
        <v>7.9368949613794912E-2</v>
      </c>
      <c r="F96" s="17">
        <v>44.8</v>
      </c>
      <c r="G96" s="9">
        <f t="shared" si="21"/>
        <v>1.1852908579415677E-2</v>
      </c>
      <c r="H96" s="9">
        <f t="shared" si="12"/>
        <v>-20</v>
      </c>
      <c r="I96" s="10">
        <f t="shared" si="13"/>
        <v>8.3410910444982314</v>
      </c>
    </row>
    <row r="97" spans="1:9" ht="15" customHeight="1" x14ac:dyDescent="0.25">
      <c r="A97" s="3" t="s">
        <v>85</v>
      </c>
      <c r="B97" s="17">
        <f>SUM(B98:B102)</f>
        <v>2749.5</v>
      </c>
      <c r="C97" s="9">
        <f>B97/B89*100</f>
        <v>0.73609688475338408</v>
      </c>
      <c r="D97" s="17">
        <f>SUM(D98:D102)</f>
        <v>13121.4</v>
      </c>
      <c r="E97" s="9">
        <f t="shared" ref="E97:G97" si="22">D97/D89*100</f>
        <v>1.93899038440225</v>
      </c>
      <c r="F97" s="17">
        <f>SUM(F98:F102)</f>
        <v>1328.5</v>
      </c>
      <c r="G97" s="9">
        <f t="shared" si="22"/>
        <v>0.35148636267307426</v>
      </c>
      <c r="H97" s="9">
        <f t="shared" si="12"/>
        <v>-51.682124022549552</v>
      </c>
      <c r="I97" s="10">
        <f t="shared" si="13"/>
        <v>10.124681817488987</v>
      </c>
    </row>
    <row r="98" spans="1:9" ht="77.25" customHeight="1" x14ac:dyDescent="0.25">
      <c r="A98" s="3" t="s">
        <v>86</v>
      </c>
      <c r="B98" s="17">
        <v>0</v>
      </c>
      <c r="C98" s="9">
        <f>B98/B89*100</f>
        <v>0</v>
      </c>
      <c r="D98" s="17">
        <v>1300</v>
      </c>
      <c r="E98" s="9">
        <f t="shared" ref="E98:G98" si="23">D98/D89*100</f>
        <v>0.19210507260832879</v>
      </c>
      <c r="F98" s="17">
        <v>214.1</v>
      </c>
      <c r="G98" s="9">
        <f t="shared" si="23"/>
        <v>5.6645261760109304E-2</v>
      </c>
      <c r="H98" s="9" t="e">
        <f t="shared" si="12"/>
        <v>#DIV/0!</v>
      </c>
      <c r="I98" s="10">
        <f t="shared" si="13"/>
        <v>16.469230769230769</v>
      </c>
    </row>
    <row r="99" spans="1:9" ht="15" customHeight="1" x14ac:dyDescent="0.25">
      <c r="A99" s="3" t="s">
        <v>87</v>
      </c>
      <c r="B99" s="17">
        <v>618.70000000000005</v>
      </c>
      <c r="C99" s="9">
        <f>B99/B89*100</f>
        <v>0.16563853158644073</v>
      </c>
      <c r="D99" s="17">
        <v>868.7</v>
      </c>
      <c r="E99" s="9">
        <f>D99/D89*100</f>
        <v>0.12837052044219632</v>
      </c>
      <c r="F99" s="17">
        <v>859</v>
      </c>
      <c r="G99" s="9">
        <f>F99/F89*100</f>
        <v>0.22726893905620688</v>
      </c>
      <c r="H99" s="9">
        <f t="shared" si="12"/>
        <v>38.839502181994504</v>
      </c>
      <c r="I99" s="10">
        <f t="shared" si="13"/>
        <v>98.883388972027163</v>
      </c>
    </row>
    <row r="100" spans="1:9" ht="26.25" customHeight="1" x14ac:dyDescent="0.25">
      <c r="A100" s="3" t="s">
        <v>88</v>
      </c>
      <c r="B100" s="17">
        <v>1267.3</v>
      </c>
      <c r="C100" s="9">
        <f>B100/B89*100</f>
        <v>0.33928189927185437</v>
      </c>
      <c r="D100" s="17">
        <v>852.7</v>
      </c>
      <c r="E100" s="9">
        <f>D100/D89*100</f>
        <v>0.12600615031778614</v>
      </c>
      <c r="F100" s="17">
        <v>255.4</v>
      </c>
      <c r="G100" s="9">
        <f>F100/F89*100</f>
        <v>6.7572161856758128E-2</v>
      </c>
      <c r="H100" s="9">
        <f t="shared" si="12"/>
        <v>-79.846918645940193</v>
      </c>
      <c r="I100" s="10">
        <f t="shared" si="13"/>
        <v>29.951917438724053</v>
      </c>
    </row>
    <row r="101" spans="1:9" ht="15" customHeight="1" x14ac:dyDescent="0.25">
      <c r="A101" s="3" t="s">
        <v>89</v>
      </c>
      <c r="B101" s="17">
        <v>0</v>
      </c>
      <c r="C101" s="9">
        <f>B101/B89*100</f>
        <v>0</v>
      </c>
      <c r="D101" s="17">
        <v>10100</v>
      </c>
      <c r="E101" s="9">
        <f>D101/D89*100</f>
        <v>1.492508641033939</v>
      </c>
      <c r="F101" s="17">
        <v>0</v>
      </c>
      <c r="G101" s="9">
        <f>F101/F89*100</f>
        <v>0</v>
      </c>
      <c r="H101" s="9" t="e">
        <f t="shared" si="12"/>
        <v>#DIV/0!</v>
      </c>
      <c r="I101" s="10">
        <f t="shared" si="13"/>
        <v>0</v>
      </c>
    </row>
    <row r="102" spans="1:9" ht="15" customHeight="1" x14ac:dyDescent="0.25">
      <c r="A102" s="3" t="s">
        <v>90</v>
      </c>
      <c r="B102" s="17">
        <v>863.5</v>
      </c>
      <c r="C102" s="9">
        <f>B102/B89*100</f>
        <v>0.23117645389508901</v>
      </c>
      <c r="D102" s="17">
        <v>0</v>
      </c>
      <c r="E102" s="9">
        <f>D102/D89*100</f>
        <v>0</v>
      </c>
      <c r="F102" s="17">
        <v>0</v>
      </c>
      <c r="G102" s="9">
        <f>F102/F89*100</f>
        <v>0</v>
      </c>
      <c r="H102" s="9">
        <f t="shared" si="12"/>
        <v>-100</v>
      </c>
      <c r="I102" s="10" t="e">
        <f t="shared" si="13"/>
        <v>#DIV/0!</v>
      </c>
    </row>
    <row r="103" spans="1:9" ht="26.25" customHeight="1" x14ac:dyDescent="0.25">
      <c r="A103" s="3" t="s">
        <v>91</v>
      </c>
      <c r="B103" s="17">
        <f>B42-B89</f>
        <v>12009.799999999988</v>
      </c>
      <c r="C103" s="9"/>
      <c r="D103" s="17">
        <f>D42-D89</f>
        <v>-46340</v>
      </c>
      <c r="E103" s="9"/>
      <c r="F103" s="17">
        <f>F42-F89</f>
        <v>-2587.2999999999884</v>
      </c>
      <c r="G103" s="9"/>
      <c r="H103" s="9"/>
      <c r="I103" s="9"/>
    </row>
    <row r="104" spans="1:9" x14ac:dyDescent="0.25">
      <c r="A104" s="27" t="s">
        <v>92</v>
      </c>
      <c r="B104" s="28"/>
      <c r="C104" s="28"/>
      <c r="D104" s="28"/>
      <c r="E104" s="28"/>
      <c r="F104" s="28"/>
      <c r="G104" s="28"/>
      <c r="H104" s="28"/>
      <c r="I104" s="29"/>
    </row>
    <row r="105" spans="1:9" ht="64.5" customHeight="1" x14ac:dyDescent="0.25">
      <c r="A105" s="3" t="s">
        <v>93</v>
      </c>
      <c r="B105" s="8"/>
      <c r="C105" s="8"/>
      <c r="D105" s="8"/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8"/>
      <c r="C106" s="8"/>
      <c r="D106" s="21">
        <v>0</v>
      </c>
      <c r="E106" s="21"/>
      <c r="F106" s="21"/>
      <c r="G106" s="8"/>
      <c r="H106" s="8"/>
      <c r="I106" s="8"/>
    </row>
    <row r="107" spans="1:9" ht="39" customHeight="1" x14ac:dyDescent="0.25">
      <c r="A107" s="3" t="s">
        <v>95</v>
      </c>
      <c r="B107" s="8">
        <v>-5082</v>
      </c>
      <c r="C107" s="8"/>
      <c r="D107" s="21"/>
      <c r="E107" s="21"/>
      <c r="F107" s="21"/>
      <c r="G107" s="8"/>
      <c r="H107" s="8"/>
      <c r="I107" s="8"/>
    </row>
    <row r="108" spans="1:9" ht="39" customHeight="1" x14ac:dyDescent="0.25">
      <c r="A108" s="3" t="s">
        <v>96</v>
      </c>
      <c r="B108" s="8"/>
      <c r="C108" s="8"/>
      <c r="D108" s="21"/>
      <c r="E108" s="21"/>
      <c r="F108" s="21"/>
      <c r="G108" s="8"/>
      <c r="H108" s="8"/>
      <c r="I108" s="8"/>
    </row>
    <row r="109" spans="1:9" ht="51.75" customHeight="1" x14ac:dyDescent="0.25">
      <c r="A109" s="3" t="s">
        <v>97</v>
      </c>
      <c r="B109" s="8"/>
      <c r="C109" s="8"/>
      <c r="D109" s="21"/>
      <c r="E109" s="21"/>
      <c r="F109" s="21"/>
      <c r="G109" s="8"/>
      <c r="H109" s="8"/>
      <c r="I109" s="8"/>
    </row>
    <row r="110" spans="1:9" ht="51.75" customHeight="1" x14ac:dyDescent="0.25">
      <c r="A110" s="3" t="s">
        <v>98</v>
      </c>
      <c r="B110" s="8"/>
      <c r="C110" s="8"/>
      <c r="D110" s="21"/>
      <c r="E110" s="21"/>
      <c r="F110" s="21"/>
      <c r="G110" s="8"/>
      <c r="H110" s="8"/>
      <c r="I110" s="8"/>
    </row>
    <row r="111" spans="1:9" ht="39" customHeight="1" x14ac:dyDescent="0.25">
      <c r="A111" s="3" t="s">
        <v>99</v>
      </c>
      <c r="B111" s="8"/>
      <c r="C111" s="8"/>
      <c r="D111" s="21"/>
      <c r="E111" s="21"/>
      <c r="F111" s="21"/>
      <c r="G111" s="8"/>
      <c r="H111" s="8"/>
      <c r="I111" s="8"/>
    </row>
    <row r="112" spans="1:9" ht="39" customHeight="1" x14ac:dyDescent="0.25">
      <c r="A112" s="3" t="s">
        <v>100</v>
      </c>
      <c r="B112" s="8">
        <v>-6928</v>
      </c>
      <c r="C112" s="8"/>
      <c r="D112" s="21">
        <v>18126</v>
      </c>
      <c r="E112" s="21"/>
      <c r="F112" s="21">
        <v>2587</v>
      </c>
      <c r="G112" s="8"/>
      <c r="H112" s="8"/>
      <c r="I112" s="8"/>
    </row>
    <row r="113" spans="1:9" ht="39" customHeight="1" x14ac:dyDescent="0.25">
      <c r="A113" s="3" t="s">
        <v>101</v>
      </c>
      <c r="B113" s="7">
        <f t="shared" ref="B113" si="24">SUM(B105:B112)</f>
        <v>-12010</v>
      </c>
      <c r="C113" s="7"/>
      <c r="D113" s="22">
        <f t="shared" ref="D113:F113" si="25">SUM(D105:D112)</f>
        <v>18126</v>
      </c>
      <c r="E113" s="22"/>
      <c r="F113" s="22">
        <f t="shared" si="25"/>
        <v>2587</v>
      </c>
      <c r="G113" s="8"/>
      <c r="H113" s="8"/>
      <c r="I113" s="8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2024-08-12T13:45:16Z</dcterms:modified>
</cp:coreProperties>
</file>