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консолидированного бюджета\"/>
    </mc:Choice>
  </mc:AlternateContent>
  <xr:revisionPtr revIDLastSave="0" documentId="13_ncr:1_{8B5E5476-5166-4292-8B1C-34ED156F91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B82" i="1" l="1"/>
  <c r="B113" i="1"/>
  <c r="B33" i="1"/>
  <c r="B32" i="1" s="1"/>
  <c r="B31" i="1" s="1"/>
  <c r="B25" i="1"/>
  <c r="B19" i="1"/>
  <c r="B14" i="1"/>
  <c r="B12" i="1"/>
  <c r="B11" i="1" s="1"/>
  <c r="B9" i="1"/>
  <c r="B8" i="1" l="1"/>
  <c r="D113" i="1"/>
  <c r="F113" i="1"/>
  <c r="B42" i="1"/>
  <c r="C25" i="1" s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F19" i="1"/>
  <c r="D19" i="1"/>
  <c r="I18" i="1"/>
  <c r="H18" i="1"/>
  <c r="I17" i="1"/>
  <c r="H16" i="1"/>
  <c r="I15" i="1"/>
  <c r="H15" i="1"/>
  <c r="F14" i="1"/>
  <c r="D14" i="1"/>
  <c r="I13" i="1"/>
  <c r="H13" i="1"/>
  <c r="F12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/>
  <c r="I32" i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D54" i="1"/>
  <c r="F54" i="1"/>
  <c r="I55" i="1"/>
  <c r="H55" i="1"/>
  <c r="F8" i="1" l="1"/>
  <c r="F42" i="1" s="1"/>
  <c r="G8" i="1" s="1"/>
  <c r="D42" i="1"/>
  <c r="H8" i="1"/>
  <c r="H42" i="1" s="1"/>
  <c r="F86" i="1"/>
  <c r="D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I8" i="1" l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B61" i="1"/>
  <c r="H61" i="1" s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<sst xmlns="http://schemas.openxmlformats.org/spreadsheetml/2006/main" count="120" uniqueCount="118">
  <si>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</si>
  <si>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</si>
  <si>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</si>
  <si>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</si>
  <si>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</si>
  <si>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</si>
  <si>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</si>
  <si>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</si>
  <si>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</si>
  <si>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</si>
  <si>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</si>
  <si>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</si>
  <si>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</si>
  <si>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</si>
  <si>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</si>
  <si>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</si>
  <si>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</si>
  <si>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</si>
  <si>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</si>
  <si>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</si>
  <si>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</si>
  <si>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</si>
  <si>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</si>
  <si>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</si>
  <si>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</si>
  <si>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</si>
  <si>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</si>
  <si>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</si>
  <si>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</si>
  <si>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</si>
  <si>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</si>
  <si>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</si>
  <si>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</si>
  <si>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</si>
  <si>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</si>
  <si>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</si>
  <si>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</si>
  <si>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</si>
  <si>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</si>
  <si>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</si>
  <si>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</si>
  <si>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</si>
  <si>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</si>
  <si>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</si>
  <si>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</si>
  <si>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</si>
  <si>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</si>
  <si>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</si>
  <si>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</si>
  <si>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</si>
  <si>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</si>
  <si>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</si>
  <si>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</si>
  <si>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</si>
  <si>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</si>
  <si>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</si>
  <si>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</si>
  <si>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</si>
  <si>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</si>
  <si>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</si>
  <si>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</si>
  <si>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</si>
  <si>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</si>
  <si>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</si>
  <si>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</si>
  <si>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</si>
  <si>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</si>
  <si>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</si>
  <si>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</si>
  <si>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</si>
  <si>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</si>
  <si>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</si>
  <si>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</si>
  <si>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</si>
  <si>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</si>
  <si>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</si>
  <si>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</si>
  <si>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</si>
  <si>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</si>
  <si>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</si>
  <si>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</si>
  <si>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</si>
  <si>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</si>
  <si>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</si>
  <si>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</si>
  <si>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</si>
  <si>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</si>
  <si>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</si>
  <si>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</si>
  <si>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</si>
  <si>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</si>
  <si>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</si>
  <si>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</si>
  <si>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</si>
  <si>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</si>
  <si>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</si>
  <si>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</si>
  <si>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</si>
  <si>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</si>
  <si>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</si>
  <si>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</si>
  <si>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</si>
  <si>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</si>
  <si>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</si>
  <si>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</si>
  <si>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</si>
  <si>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</si>
  <si>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</si>
  <si>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</si>
  <si>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</si>
  <si>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</si>
  <si>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</si>
  <si>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</si>
  <si>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</si>
  <si>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январь-март   2024 года</t>
  </si>
  <si>
    <t>Факт на 01.04 .2023 (отчетный) год</t>
  </si>
  <si>
    <t>План на 2024 год по состоянию на 01.0.2024 (текущий) год</t>
  </si>
  <si>
    <t>Факт на 01.04.2024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</si>
</sst>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81" workbookViewId="0">
      <selection activeCell="F98" sqref="F98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21" t="s">
        <v>114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115</v>
      </c>
      <c r="C5" s="11" t="s">
        <v>2</v>
      </c>
      <c r="D5" s="2" t="s">
        <v>116</v>
      </c>
      <c r="E5" s="2" t="s">
        <v>2</v>
      </c>
      <c r="F5" s="2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B9+B11+B14+B19+B22+B23+B24+B25+B27+B28+B29+B30</f>
        <v>38108</v>
      </c>
      <c r="C8" s="15">
        <f>B8/B42*100</f>
        <v>31.196430764193035</v>
      </c>
      <c r="D8" s="15">
        <f>D9+D11+D14+D19+D22+D23+D24+D25+D27+D28+D29+D30</f>
        <v>227813</v>
      </c>
      <c r="E8" s="15">
        <f>D8/D42*100</f>
        <v>37.87717058052845</v>
      </c>
      <c r="F8" s="15">
        <f t="shared" ref="F8" si="1">F9+F11+F14+F19+F22+F23+F24+F25+F27+F28+F29+F30</f>
        <v>47368</v>
      </c>
      <c r="G8" s="10">
        <f>F8/F42*100</f>
        <v>36.711126955955635</v>
      </c>
      <c r="H8" s="10">
        <f>F8/B8*100-100</f>
        <v>24.299359714495637</v>
      </c>
      <c r="I8" s="10">
        <f>F8/D8*100</f>
        <v>20.79249208780886</v>
      </c>
    </row>
    <row r="9" spans="1:9" ht="26.25" customHeight="1" x14ac:dyDescent="0.25">
      <c r="A9" s="3" t="s">
        <v>9</v>
      </c>
      <c r="B9" s="15">
        <f>B10</f>
        <v>20099</v>
      </c>
      <c r="C9" s="15">
        <f>B9/B42*100</f>
        <v>16.453685890876347</v>
      </c>
      <c r="D9" s="15">
        <f>D10</f>
        <v>145979</v>
      </c>
      <c r="E9" s="15">
        <f>D9/D42*100</f>
        <v>24.271097277920763</v>
      </c>
      <c r="F9" s="15">
        <f>F10</f>
        <v>29299</v>
      </c>
      <c r="G9" s="10">
        <f>F9/F42*100</f>
        <v>22.707298359283573</v>
      </c>
      <c r="H9" s="10">
        <f t="shared" ref="H9:H41" si="2">F9/B9*100-100</f>
        <v>45.773421563261849</v>
      </c>
      <c r="I9" s="10">
        <f t="shared" ref="I9:I41" si="3">F9/D9*100</f>
        <v>20.070695099980135</v>
      </c>
    </row>
    <row r="10" spans="1:9" ht="25.5" customHeight="1" x14ac:dyDescent="0.25">
      <c r="A10" s="3" t="s">
        <v>10</v>
      </c>
      <c r="B10" s="15">
        <v>20099</v>
      </c>
      <c r="C10" s="15">
        <f>B10/B42*100</f>
        <v>16.453685890876347</v>
      </c>
      <c r="D10" s="15">
        <v>145979</v>
      </c>
      <c r="E10" s="15">
        <f>D10/D42*100</f>
        <v>24.271097277920763</v>
      </c>
      <c r="F10" s="15">
        <v>29299</v>
      </c>
      <c r="G10" s="10">
        <f>F10/F42*100</f>
        <v>22.707298359283573</v>
      </c>
      <c r="H10" s="10">
        <f t="shared" si="2"/>
        <v>45.773421563261849</v>
      </c>
      <c r="I10" s="10">
        <f t="shared" si="3"/>
        <v>20.070695099980135</v>
      </c>
    </row>
    <row r="11" spans="1:9" ht="48" customHeight="1" x14ac:dyDescent="0.25">
      <c r="A11" s="3" t="s">
        <v>11</v>
      </c>
      <c r="B11" s="15">
        <f>B12</f>
        <v>6607</v>
      </c>
      <c r="C11" s="15" t="e">
        <f>B11/B2*100</f>
        <v>#DIV/0!</v>
      </c>
      <c r="D11" s="15">
        <f>D12</f>
        <v>28009</v>
      </c>
      <c r="E11" s="15">
        <f>D11/D42*100</f>
        <v>4.6568969759847834</v>
      </c>
      <c r="F11" s="15">
        <f>F12</f>
        <v>7123</v>
      </c>
      <c r="G11" s="10">
        <f>F11/F42*100</f>
        <v>5.5204643917258913</v>
      </c>
      <c r="H11" s="10">
        <f t="shared" si="2"/>
        <v>7.8098985924019928</v>
      </c>
      <c r="I11" s="10">
        <f t="shared" si="3"/>
        <v>25.431111428469421</v>
      </c>
    </row>
    <row r="12" spans="1:9" ht="64.5" customHeight="1" x14ac:dyDescent="0.25">
      <c r="A12" s="3" t="s">
        <v>12</v>
      </c>
      <c r="B12" s="15">
        <f>B13</f>
        <v>6607</v>
      </c>
      <c r="C12" s="15">
        <f>B12/B42*100</f>
        <v>5.4087020588596459</v>
      </c>
      <c r="D12" s="15">
        <f>D13</f>
        <v>28009</v>
      </c>
      <c r="E12" s="15">
        <f>D12/D42*100</f>
        <v>4.6568969759847834</v>
      </c>
      <c r="F12" s="15">
        <f>F13</f>
        <v>7123</v>
      </c>
      <c r="G12" s="10">
        <f>F12/F42*100</f>
        <v>5.5204643917258913</v>
      </c>
      <c r="H12" s="10">
        <f t="shared" si="2"/>
        <v>7.8098985924019928</v>
      </c>
      <c r="I12" s="10">
        <f t="shared" si="3"/>
        <v>25.431111428469421</v>
      </c>
    </row>
    <row r="13" spans="1:9" ht="26.25" customHeight="1" x14ac:dyDescent="0.25">
      <c r="A13" s="3" t="s">
        <v>13</v>
      </c>
      <c r="B13" s="15">
        <v>6607</v>
      </c>
      <c r="C13" s="15">
        <f>B13/B42*100</f>
        <v>5.4087020588596459</v>
      </c>
      <c r="D13" s="15">
        <v>28009</v>
      </c>
      <c r="E13" s="15">
        <f>D13/D42*100</f>
        <v>4.6568969759847834</v>
      </c>
      <c r="F13" s="15">
        <v>7123</v>
      </c>
      <c r="G13" s="10">
        <f>F13/F42*100</f>
        <v>5.5204643917258913</v>
      </c>
      <c r="H13" s="10">
        <f t="shared" si="2"/>
        <v>7.8098985924019928</v>
      </c>
      <c r="I13" s="10">
        <f t="shared" si="3"/>
        <v>25.431111428469421</v>
      </c>
    </row>
    <row r="14" spans="1:9" ht="26.25" customHeight="1" x14ac:dyDescent="0.25">
      <c r="A14" s="3" t="s">
        <v>14</v>
      </c>
      <c r="B14" s="15">
        <f>B15+B16+B17+B18</f>
        <v>991</v>
      </c>
      <c r="C14" s="15">
        <f>B14/B42*100</f>
        <v>0.81126437722565603</v>
      </c>
      <c r="D14" s="15">
        <f>D15+D16+D17+D18</f>
        <v>2882</v>
      </c>
      <c r="E14" s="15">
        <f>D14/D42*100</f>
        <v>0.47917373289971599</v>
      </c>
      <c r="F14" s="15">
        <f>F15+F16+F17+F18</f>
        <v>900</v>
      </c>
      <c r="G14" s="10">
        <f>F14/F42*100</f>
        <v>0.6975176123197111</v>
      </c>
      <c r="H14" s="10">
        <f t="shared" si="2"/>
        <v>-9.1826437941473245</v>
      </c>
      <c r="I14" s="10">
        <f t="shared" si="3"/>
        <v>31.228313671061763</v>
      </c>
    </row>
    <row r="15" spans="1:9" ht="26.25" customHeight="1" x14ac:dyDescent="0.25">
      <c r="A15" s="3" t="s">
        <v>15</v>
      </c>
      <c r="B15" s="15">
        <v>379</v>
      </c>
      <c r="C15" s="15">
        <f>B15/B42*100</f>
        <v>0.31026155294502888</v>
      </c>
      <c r="D15" s="15">
        <v>1455</v>
      </c>
      <c r="E15" s="15">
        <f>D15/D42*100</f>
        <v>0.2419145667484687</v>
      </c>
      <c r="F15" s="15">
        <v>307</v>
      </c>
      <c r="G15" s="10">
        <f>F15/F42*100</f>
        <v>0.23793100775794587</v>
      </c>
      <c r="H15" s="10">
        <f t="shared" si="2"/>
        <v>-18.997361477572554</v>
      </c>
      <c r="I15" s="10">
        <f t="shared" si="3"/>
        <v>21.099656357388316</v>
      </c>
    </row>
    <row r="16" spans="1:9" ht="26.25" customHeight="1" x14ac:dyDescent="0.25">
      <c r="A16" s="3" t="s">
        <v>106</v>
      </c>
      <c r="B16" s="15">
        <v>-60</v>
      </c>
      <c r="C16" s="15">
        <f>B16/B42*100</f>
        <v>-4.9117923949081085E-2</v>
      </c>
      <c r="D16" s="15">
        <v>0</v>
      </c>
      <c r="E16" s="15">
        <f>D16/D42*100</f>
        <v>0</v>
      </c>
      <c r="F16" s="15">
        <v>5</v>
      </c>
      <c r="G16" s="10">
        <f>F16/F42*100</f>
        <v>3.8750978462206171E-3</v>
      </c>
      <c r="H16" s="10">
        <f t="shared" si="2"/>
        <v>-108.33333333333333</v>
      </c>
      <c r="I16" s="10"/>
    </row>
    <row r="17" spans="1:9" ht="39" customHeight="1" x14ac:dyDescent="0.25">
      <c r="A17" s="3" t="s">
        <v>107</v>
      </c>
      <c r="B17" s="15">
        <v>582</v>
      </c>
      <c r="C17" s="15">
        <f>B17/B42*100</f>
        <v>0.47644386230608654</v>
      </c>
      <c r="D17" s="15">
        <v>207</v>
      </c>
      <c r="E17" s="15">
        <f>D17/D42*100</f>
        <v>3.441671155802957E-2</v>
      </c>
      <c r="F17" s="15">
        <v>249</v>
      </c>
      <c r="G17" s="10">
        <f>F17/F42*100</f>
        <v>0.19297987274178674</v>
      </c>
      <c r="H17" s="10"/>
      <c r="I17" s="10">
        <f t="shared" si="3"/>
        <v>120.28985507246377</v>
      </c>
    </row>
    <row r="18" spans="1:9" ht="26.25" customHeight="1" x14ac:dyDescent="0.25">
      <c r="A18" s="3" t="s">
        <v>108</v>
      </c>
      <c r="B18" s="15">
        <v>90</v>
      </c>
      <c r="C18" s="15">
        <f>B18/B42*100</f>
        <v>7.3676885923621635E-2</v>
      </c>
      <c r="D18" s="15">
        <v>1220</v>
      </c>
      <c r="E18" s="15">
        <f>D18/D42*100</f>
        <v>0.20284245459321776</v>
      </c>
      <c r="F18" s="15">
        <v>339</v>
      </c>
      <c r="G18" s="10">
        <f>F18/F42*100</f>
        <v>0.26273163397375787</v>
      </c>
      <c r="H18" s="10">
        <f t="shared" si="2"/>
        <v>276.66666666666669</v>
      </c>
      <c r="I18" s="10">
        <f t="shared" si="3"/>
        <v>27.786885245901637</v>
      </c>
    </row>
    <row r="19" spans="1:9" ht="15" customHeight="1" x14ac:dyDescent="0.25">
      <c r="A19" s="3" t="s">
        <v>16</v>
      </c>
      <c r="B19" s="15">
        <f>B20+B21</f>
        <v>1284</v>
      </c>
      <c r="C19" s="15">
        <f>B19/B42*100</f>
        <v>1.0511235725103354</v>
      </c>
      <c r="D19" s="15">
        <f>D20+D21</f>
        <v>16620</v>
      </c>
      <c r="E19" s="15">
        <f>D19/D42*100</f>
        <v>2.7633127830649826</v>
      </c>
      <c r="F19" s="15">
        <f>F20+F21</f>
        <v>1570</v>
      </c>
      <c r="G19" s="10">
        <f>F19/F42*100</f>
        <v>1.2167807237132737</v>
      </c>
      <c r="H19" s="10"/>
      <c r="I19" s="10"/>
    </row>
    <row r="20" spans="1:9" ht="26.25" customHeight="1" x14ac:dyDescent="0.25">
      <c r="A20" s="3" t="s">
        <v>109</v>
      </c>
      <c r="B20" s="15">
        <v>61</v>
      </c>
      <c r="C20" s="15">
        <f>B20/B42*100</f>
        <v>4.993655601489911E-2</v>
      </c>
      <c r="D20" s="15">
        <v>3650</v>
      </c>
      <c r="E20" s="15">
        <f>D20/D42*100</f>
        <v>0.60686472070921704</v>
      </c>
      <c r="F20" s="15">
        <v>249</v>
      </c>
      <c r="G20" s="10">
        <f>F20/F42*100</f>
        <v>0.19297987274178674</v>
      </c>
      <c r="H20" s="10"/>
      <c r="I20" s="10"/>
    </row>
    <row r="21" spans="1:9" ht="15" customHeight="1" x14ac:dyDescent="0.25">
      <c r="A21" s="3" t="s">
        <v>110</v>
      </c>
      <c r="B21" s="15">
        <v>1223</v>
      </c>
      <c r="C21" s="15">
        <f>B21/B42*100</f>
        <v>1.0011870164954362</v>
      </c>
      <c r="D21" s="15">
        <v>12970</v>
      </c>
      <c r="E21" s="15">
        <f>D21/D42*100</f>
        <v>2.1564480623557656</v>
      </c>
      <c r="F21" s="15">
        <v>1321</v>
      </c>
      <c r="G21" s="10">
        <f>F21/F42*100</f>
        <v>1.0238008509714871</v>
      </c>
      <c r="H21" s="10"/>
      <c r="I21" s="10"/>
    </row>
    <row r="22" spans="1:9" ht="15" customHeight="1" x14ac:dyDescent="0.25">
      <c r="A22" s="3" t="s">
        <v>17</v>
      </c>
      <c r="B22" s="15">
        <v>585</v>
      </c>
      <c r="C22" s="15">
        <f>B22/B42*100</f>
        <v>0.47889975850354061</v>
      </c>
      <c r="D22" s="15">
        <v>2270</v>
      </c>
      <c r="E22" s="15">
        <f>D22/D42*100</f>
        <v>0.37741997698901991</v>
      </c>
      <c r="F22" s="15">
        <v>737</v>
      </c>
      <c r="G22" s="10">
        <f>F22/F42*100</f>
        <v>0.57118942253291893</v>
      </c>
      <c r="H22" s="10">
        <f t="shared" si="2"/>
        <v>25.982905982905976</v>
      </c>
      <c r="I22" s="10">
        <f t="shared" si="3"/>
        <v>32.466960352422909</v>
      </c>
    </row>
    <row r="23" spans="1:9" ht="51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26.25" customHeight="1" x14ac:dyDescent="0.25">
      <c r="A24" s="3" t="s">
        <v>19</v>
      </c>
      <c r="B24" s="15">
        <v>3098</v>
      </c>
      <c r="C24" s="15">
        <f>B24/B42*100</f>
        <v>2.53612213990422</v>
      </c>
      <c r="D24" s="15">
        <v>8914</v>
      </c>
      <c r="E24" s="15">
        <f>D24/D42*100</f>
        <v>1.4820800329868384</v>
      </c>
      <c r="F24" s="15">
        <v>2103</v>
      </c>
      <c r="G24" s="10">
        <f>F24/F42*100</f>
        <v>1.6298661541203914</v>
      </c>
      <c r="H24" s="10">
        <f t="shared" si="2"/>
        <v>-32.117495158166548</v>
      </c>
      <c r="I24" s="10">
        <f t="shared" si="3"/>
        <v>23.592102310971505</v>
      </c>
    </row>
    <row r="25" spans="1:9" ht="51.75" customHeight="1" x14ac:dyDescent="0.25">
      <c r="A25" s="3" t="s">
        <v>20</v>
      </c>
      <c r="B25" s="15">
        <f>B26</f>
        <v>90</v>
      </c>
      <c r="C25" s="15">
        <f>B25/B42*100</f>
        <v>7.3676885923621635E-2</v>
      </c>
      <c r="D25" s="15">
        <f>D26</f>
        <v>231</v>
      </c>
      <c r="E25" s="15">
        <f>D25/D42*100</f>
        <v>3.8407054927076474E-2</v>
      </c>
      <c r="F25" s="15">
        <f>F26</f>
        <v>219</v>
      </c>
      <c r="G25" s="10">
        <f>F25/F42*100</f>
        <v>0.16972928566446302</v>
      </c>
      <c r="H25" s="10"/>
      <c r="I25" s="10">
        <f t="shared" si="3"/>
        <v>94.805194805194802</v>
      </c>
    </row>
    <row r="26" spans="1:9" ht="26.25" customHeight="1" x14ac:dyDescent="0.25">
      <c r="A26" s="3" t="s">
        <v>21</v>
      </c>
      <c r="B26" s="15">
        <v>90</v>
      </c>
      <c r="C26" s="15">
        <f>B26/B42*100</f>
        <v>7.3676885923621635E-2</v>
      </c>
      <c r="D26" s="15">
        <v>231</v>
      </c>
      <c r="E26" s="15">
        <f>D26/D42*100</f>
        <v>3.8407054927076474E-2</v>
      </c>
      <c r="F26" s="15">
        <v>219</v>
      </c>
      <c r="G26" s="10">
        <f>F26/F42*100</f>
        <v>0.16972928566446302</v>
      </c>
      <c r="H26" s="10"/>
      <c r="I26" s="10">
        <f t="shared" si="3"/>
        <v>94.805194805194802</v>
      </c>
    </row>
    <row r="27" spans="1:9" ht="64.5" customHeight="1" x14ac:dyDescent="0.25">
      <c r="A27" s="3" t="s">
        <v>22</v>
      </c>
      <c r="B27" s="15">
        <v>3432</v>
      </c>
      <c r="C27" s="15">
        <f>B27/B42*100</f>
        <v>2.8095452498874378</v>
      </c>
      <c r="D27" s="15">
        <v>13923</v>
      </c>
      <c r="E27" s="15">
        <f>D27/D42*100</f>
        <v>2.3148979469683364</v>
      </c>
      <c r="F27" s="15">
        <v>3794</v>
      </c>
      <c r="G27" s="10">
        <f>F27/F42*100</f>
        <v>2.9404242457122041</v>
      </c>
      <c r="H27" s="10">
        <f t="shared" si="2"/>
        <v>10.547785547785551</v>
      </c>
      <c r="I27" s="10">
        <f t="shared" si="3"/>
        <v>27.249874308697837</v>
      </c>
    </row>
    <row r="28" spans="1:9" ht="64.5" customHeight="1" x14ac:dyDescent="0.25">
      <c r="A28" s="3" t="s">
        <v>23</v>
      </c>
      <c r="B28" s="15">
        <v>1727</v>
      </c>
      <c r="C28" s="15">
        <f>B28/B42*100</f>
        <v>1.4137775776677173</v>
      </c>
      <c r="D28" s="15">
        <v>7854</v>
      </c>
      <c r="E28" s="15">
        <f>D28/D42*100</f>
        <v>1.3058398675206</v>
      </c>
      <c r="F28" s="15">
        <v>1473</v>
      </c>
      <c r="G28" s="10">
        <f>F28/F42*100</f>
        <v>1.1416038254965937</v>
      </c>
      <c r="H28" s="10">
        <f t="shared" si="2"/>
        <v>-14.707585408222343</v>
      </c>
      <c r="I28" s="10">
        <f t="shared" si="3"/>
        <v>18.754774637127579</v>
      </c>
    </row>
    <row r="29" spans="1:9" ht="26.25" customHeight="1" x14ac:dyDescent="0.25">
      <c r="A29" s="3" t="s">
        <v>24</v>
      </c>
      <c r="B29" s="15">
        <v>162</v>
      </c>
      <c r="C29" s="15">
        <f>B29/B42*100</f>
        <v>0.13261839466251893</v>
      </c>
      <c r="D29" s="15">
        <v>1011</v>
      </c>
      <c r="E29" s="15">
        <f>D29/D42*100</f>
        <v>0.16809321442110095</v>
      </c>
      <c r="F29" s="15">
        <v>114</v>
      </c>
      <c r="G29" s="10">
        <f>F29/F42*100</f>
        <v>8.8352230893830069E-2</v>
      </c>
      <c r="H29" s="10">
        <f t="shared" si="2"/>
        <v>-29.629629629629633</v>
      </c>
      <c r="I29" s="10">
        <f t="shared" si="3"/>
        <v>11.275964391691394</v>
      </c>
    </row>
    <row r="30" spans="1:9" ht="39" customHeight="1" x14ac:dyDescent="0.25">
      <c r="A30" s="3" t="s">
        <v>25</v>
      </c>
      <c r="B30" s="15">
        <v>33</v>
      </c>
      <c r="C30" s="15">
        <f>B30/B42*100</f>
        <v>2.7014858171994598E-2</v>
      </c>
      <c r="D30" s="15">
        <v>120</v>
      </c>
      <c r="E30" s="15">
        <f>D30/D42*100</f>
        <v>1.9951716845234533E-2</v>
      </c>
      <c r="F30" s="15">
        <v>36</v>
      </c>
      <c r="G30" s="10">
        <f>F30/F42*100</f>
        <v>2.7900704492788444E-2</v>
      </c>
      <c r="H30" s="10">
        <f t="shared" si="2"/>
        <v>9.0909090909090793</v>
      </c>
      <c r="I30" s="10">
        <f t="shared" si="3"/>
        <v>30</v>
      </c>
    </row>
    <row r="31" spans="1:9" ht="26.25" customHeight="1" x14ac:dyDescent="0.25">
      <c r="A31" s="3" t="s">
        <v>26</v>
      </c>
      <c r="B31" s="15">
        <f t="shared" ref="B31" si="4">B32+B39+B40+B41</f>
        <v>84047</v>
      </c>
      <c r="C31" s="15">
        <f>B31/B42*100</f>
        <v>68.803569235806975</v>
      </c>
      <c r="D31" s="15">
        <f>D32+D39+D40+D41</f>
        <v>373639</v>
      </c>
      <c r="E31" s="15">
        <f>D31/D42*100</f>
        <v>62.12282941947155</v>
      </c>
      <c r="F31" s="15">
        <f t="shared" ref="F31" si="5">F32+F39+F40+F41</f>
        <v>81661</v>
      </c>
      <c r="G31" s="10">
        <f>F31/F42*100</f>
        <v>63.288873044044358</v>
      </c>
      <c r="H31" s="10">
        <f t="shared" si="2"/>
        <v>-2.8388877651790096</v>
      </c>
      <c r="I31" s="10">
        <f t="shared" si="3"/>
        <v>21.855587880280165</v>
      </c>
    </row>
    <row r="32" spans="1:9" ht="15" customHeight="1" x14ac:dyDescent="0.25">
      <c r="A32" s="3" t="s">
        <v>27</v>
      </c>
      <c r="B32" s="15">
        <f t="shared" ref="B32" si="6">B33+B36+B37+B38</f>
        <v>84049</v>
      </c>
      <c r="C32" s="15">
        <f>B32/B42*100</f>
        <v>68.805206499938592</v>
      </c>
      <c r="D32" s="15">
        <f>D33+D36+D37+D38</f>
        <v>373313</v>
      </c>
      <c r="E32" s="15">
        <f>D32/D42*100</f>
        <v>62.068627255375333</v>
      </c>
      <c r="F32" s="15">
        <f t="shared" ref="F32" si="7">F33+F36+F37+F38</f>
        <v>82947</v>
      </c>
      <c r="G32" s="10">
        <f>F32/F42*100</f>
        <v>64.285548210092301</v>
      </c>
      <c r="H32" s="10">
        <f t="shared" si="2"/>
        <v>-1.3111399302787703</v>
      </c>
      <c r="I32" s="10">
        <f t="shared" si="3"/>
        <v>22.219156579063682</v>
      </c>
    </row>
    <row r="33" spans="1:9" ht="51.75" customHeight="1" x14ac:dyDescent="0.25">
      <c r="A33" s="3" t="s">
        <v>28</v>
      </c>
      <c r="B33" s="15">
        <f>B34+B35</f>
        <v>26116</v>
      </c>
      <c r="C33" s="15">
        <f>B33/B42*100</f>
        <v>21.37939503090336</v>
      </c>
      <c r="D33" s="15">
        <f>D34+D35</f>
        <v>65768</v>
      </c>
      <c r="E33" s="15">
        <f>D33/D42*100</f>
        <v>10.934870945644873</v>
      </c>
      <c r="F33" s="15">
        <f>F34+F35</f>
        <v>21923</v>
      </c>
      <c r="G33" s="10">
        <f>F33/F42*100</f>
        <v>16.990754016538919</v>
      </c>
      <c r="H33" s="10">
        <f t="shared" si="2"/>
        <v>-16.055291775156988</v>
      </c>
      <c r="I33" s="10">
        <f t="shared" si="3"/>
        <v>33.333840165429997</v>
      </c>
    </row>
    <row r="34" spans="1:9" ht="39" customHeight="1" x14ac:dyDescent="0.25">
      <c r="A34" s="3" t="s">
        <v>29</v>
      </c>
      <c r="B34" s="15">
        <v>26116</v>
      </c>
      <c r="C34" s="15">
        <f>B34/B42*100</f>
        <v>21.37939503090336</v>
      </c>
      <c r="D34" s="15">
        <v>65768</v>
      </c>
      <c r="E34" s="15">
        <f>D34/D42*100</f>
        <v>10.934870945644873</v>
      </c>
      <c r="F34" s="15">
        <v>21923</v>
      </c>
      <c r="G34" s="10">
        <f>F34/F42*100</f>
        <v>16.990754016538919</v>
      </c>
      <c r="H34" s="10">
        <f t="shared" si="2"/>
        <v>-16.055291775156988</v>
      </c>
      <c r="I34" s="10">
        <f t="shared" si="3"/>
        <v>33.333840165429997</v>
      </c>
    </row>
    <row r="35" spans="1:9" ht="26.25" customHeight="1" x14ac:dyDescent="0.25">
      <c r="A35" s="19" t="s">
        <v>111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15">
        <v>7129</v>
      </c>
      <c r="C36" s="15">
        <f>B36/B42*100</f>
        <v>5.8360279972166511</v>
      </c>
      <c r="D36" s="15">
        <v>37070</v>
      </c>
      <c r="E36" s="15">
        <f>D36/D42*100</f>
        <v>6.1634178621070346</v>
      </c>
      <c r="F36" s="15">
        <v>6166</v>
      </c>
      <c r="G36" s="10">
        <f>F36/F42*100</f>
        <v>4.7787706639592651</v>
      </c>
      <c r="H36" s="10"/>
      <c r="I36" s="10">
        <f t="shared" si="3"/>
        <v>16.633396277313192</v>
      </c>
    </row>
    <row r="37" spans="1:9" ht="26.25" customHeight="1" x14ac:dyDescent="0.25">
      <c r="A37" s="20" t="s">
        <v>113</v>
      </c>
      <c r="B37" s="15">
        <v>48006</v>
      </c>
      <c r="C37" s="15">
        <f>B37/B42*100</f>
        <v>39.299250951659772</v>
      </c>
      <c r="D37" s="15">
        <v>270475</v>
      </c>
      <c r="E37" s="15">
        <f>D37/ D42*100</f>
        <v>44.970338447623419</v>
      </c>
      <c r="F37" s="15">
        <v>53033</v>
      </c>
      <c r="G37" s="10">
        <f>F37/F42*100</f>
        <v>41.101612815723598</v>
      </c>
      <c r="H37" s="10">
        <f t="shared" si="2"/>
        <v>10.47160771570222</v>
      </c>
      <c r="I37" s="10">
        <f t="shared" si="3"/>
        <v>19.607357426749235</v>
      </c>
    </row>
    <row r="38" spans="1:9" ht="26.25" customHeight="1" x14ac:dyDescent="0.25">
      <c r="A38" s="3" t="s">
        <v>30</v>
      </c>
      <c r="B38" s="15">
        <v>2798</v>
      </c>
      <c r="C38" s="15">
        <f>B38/B42*100</f>
        <v>2.2905325201588145</v>
      </c>
      <c r="D38" s="15">
        <v>0</v>
      </c>
      <c r="E38" s="15">
        <f>D38/ D42*100</f>
        <v>0</v>
      </c>
      <c r="F38" s="15">
        <v>1825</v>
      </c>
      <c r="G38" s="10">
        <f>F38/F42*100</f>
        <v>1.4144107138705251</v>
      </c>
      <c r="H38" s="10"/>
      <c r="I38" s="10"/>
    </row>
    <row r="39" spans="1:9" ht="64.5" customHeight="1" x14ac:dyDescent="0.25">
      <c r="A39" s="3" t="s">
        <v>31</v>
      </c>
      <c r="B39" s="15">
        <v>20</v>
      </c>
      <c r="C39" s="15">
        <f>B39/B42*100</f>
        <v>1.6372641316360362E-2</v>
      </c>
      <c r="D39" s="15">
        <v>326</v>
      </c>
      <c r="E39" s="15">
        <f>D39/D42*100</f>
        <v>5.420216409622048E-2</v>
      </c>
      <c r="F39" s="15">
        <v>-191</v>
      </c>
      <c r="G39" s="10">
        <f>F39/F42*100</f>
        <v>-0.14802873772562758</v>
      </c>
      <c r="H39" s="10"/>
      <c r="I39" s="10"/>
    </row>
    <row r="40" spans="1:9" ht="39" customHeight="1" x14ac:dyDescent="0.25">
      <c r="A40" s="3" t="s">
        <v>32</v>
      </c>
      <c r="B40" s="15">
        <v>3</v>
      </c>
      <c r="C40" s="15">
        <f>B40/B42*100</f>
        <v>2.4558961974540544E-3</v>
      </c>
      <c r="D40" s="15">
        <v>0</v>
      </c>
      <c r="E40" s="15">
        <f>D40/D42*100</f>
        <v>0</v>
      </c>
      <c r="F40" s="15">
        <v>396</v>
      </c>
      <c r="G40" s="10">
        <f>F40/F42*100</f>
        <v>0.30690774942067289</v>
      </c>
      <c r="H40" s="10"/>
      <c r="I40" s="10"/>
    </row>
    <row r="41" spans="1:9" ht="39" customHeight="1" x14ac:dyDescent="0.25">
      <c r="A41" s="3" t="s">
        <v>33</v>
      </c>
      <c r="B41" s="15">
        <v>-25</v>
      </c>
      <c r="C41" s="15">
        <f>B41/B42*100</f>
        <v>-2.0465801645450452E-2</v>
      </c>
      <c r="D41" s="15">
        <v>0</v>
      </c>
      <c r="E41" s="15">
        <f>D41/D42*100</f>
        <v>0</v>
      </c>
      <c r="F41" s="15">
        <v>-1491</v>
      </c>
      <c r="G41" s="10">
        <f>F41/F42*100</f>
        <v>-1.1555541777429881</v>
      </c>
      <c r="H41" s="10">
        <f t="shared" si="2"/>
        <v>5864</v>
      </c>
      <c r="I41" s="10" t="e">
        <f t="shared" si="3"/>
        <v>#DIV/0!</v>
      </c>
    </row>
    <row r="42" spans="1:9" s="14" customFormat="1" ht="15" customHeight="1" x14ac:dyDescent="0.25">
      <c r="A42" s="12" t="s">
        <v>34</v>
      </c>
      <c r="B42" s="16">
        <f>B31+B8</f>
        <v>122155</v>
      </c>
      <c r="C42" s="16">
        <f t="shared" ref="C42:I42" si="8">C31+C8</f>
        <v>100.00000000000001</v>
      </c>
      <c r="D42" s="16">
        <f t="shared" si="8"/>
        <v>601452</v>
      </c>
      <c r="E42" s="16">
        <f t="shared" si="8"/>
        <v>100</v>
      </c>
      <c r="F42" s="16">
        <f t="shared" si="8"/>
        <v>129029</v>
      </c>
      <c r="G42" s="16">
        <f t="shared" si="8"/>
        <v>100</v>
      </c>
      <c r="H42" s="16">
        <f t="shared" si="8"/>
        <v>21.460471949316627</v>
      </c>
      <c r="I42" s="16">
        <f t="shared" si="8"/>
        <v>42.648079968089021</v>
      </c>
    </row>
    <row r="43" spans="1:9" ht="26.25" customHeight="1" x14ac:dyDescent="0.25">
      <c r="A43" s="3" t="s">
        <v>35</v>
      </c>
      <c r="B43" s="17">
        <f>SUM(B44:B51)</f>
        <v>15887.4</v>
      </c>
      <c r="C43" s="9">
        <f>B43/B89*100</f>
        <v>13.485028659314471</v>
      </c>
      <c r="D43" s="17">
        <f>SUM(D44:D51)</f>
        <v>87186</v>
      </c>
      <c r="E43" s="9">
        <f>D43/D89*100</f>
        <v>13.838614887756687</v>
      </c>
      <c r="F43" s="17">
        <f>SUM(F44:F51)</f>
        <v>15376.2</v>
      </c>
      <c r="G43" s="9">
        <f>F43/F89*100</f>
        <v>12.005827935361765</v>
      </c>
      <c r="H43" s="9">
        <f>F43/B43*100-100</f>
        <v>-3.2176441708523669</v>
      </c>
      <c r="I43" s="10">
        <f t="shared" ref="I43:I65" si="9">F43/D43*100</f>
        <v>17.636088362810543</v>
      </c>
    </row>
    <row r="44" spans="1:9" ht="53.25" customHeight="1" x14ac:dyDescent="0.25">
      <c r="A44" s="3" t="s">
        <v>103</v>
      </c>
      <c r="B44" s="28">
        <v>1168.0999999999999</v>
      </c>
      <c r="C44" s="9">
        <f>B44/B89*100</f>
        <v>0.99146883548882969</v>
      </c>
      <c r="D44" s="17">
        <v>6286.8</v>
      </c>
      <c r="E44" s="9">
        <f>D44/D89*100</f>
        <v>0.99787355855697879</v>
      </c>
      <c r="F44" s="17">
        <v>1246.7</v>
      </c>
      <c r="G44" s="9">
        <f>F44/F89*100</f>
        <v>0.97343073626874732</v>
      </c>
      <c r="H44" s="9">
        <f>F44/B44*100-100</f>
        <v>6.7288759524013528</v>
      </c>
      <c r="I44" s="10">
        <f t="shared" si="9"/>
        <v>19.830438378825477</v>
      </c>
    </row>
    <row r="45" spans="1:9" ht="81.75" customHeight="1" x14ac:dyDescent="0.25">
      <c r="A45" s="3" t="s">
        <v>36</v>
      </c>
      <c r="B45" s="28">
        <v>45.4</v>
      </c>
      <c r="C45" s="9">
        <f>B45/B89*100</f>
        <v>3.853495859189527E-2</v>
      </c>
      <c r="D45" s="17">
        <v>287</v>
      </c>
      <c r="E45" s="9">
        <f>D45/D89*100</f>
        <v>4.5554131085107349E-2</v>
      </c>
      <c r="F45" s="17">
        <v>49.6</v>
      </c>
      <c r="G45" s="9">
        <f>F45/F89*100</f>
        <v>3.8727973465091735E-2</v>
      </c>
      <c r="H45" s="9">
        <f>F45/B45*100-100</f>
        <v>9.2511013215859066</v>
      </c>
      <c r="I45" s="10">
        <f t="shared" si="9"/>
        <v>17.282229965156795</v>
      </c>
    </row>
    <row r="46" spans="1:9" ht="105.75" customHeight="1" x14ac:dyDescent="0.25">
      <c r="A46" s="3" t="s">
        <v>37</v>
      </c>
      <c r="B46" s="28">
        <v>5079.5</v>
      </c>
      <c r="C46" s="9">
        <f>B46/B89*100</f>
        <v>4.311416787831102</v>
      </c>
      <c r="D46" s="17">
        <v>31173.200000000001</v>
      </c>
      <c r="E46" s="9">
        <f>D46/D89*100</f>
        <v>4.9479722618197508</v>
      </c>
      <c r="F46" s="17">
        <v>6017.7</v>
      </c>
      <c r="G46" s="9">
        <f>F46/F89*100</f>
        <v>4.698655764533922</v>
      </c>
      <c r="H46" s="9">
        <f>F46/B46*100-100</f>
        <v>18.470321882074998</v>
      </c>
      <c r="I46" s="10">
        <f t="shared" si="9"/>
        <v>19.304081711213477</v>
      </c>
    </row>
    <row r="47" spans="1:9" ht="15" customHeight="1" x14ac:dyDescent="0.25">
      <c r="A47" s="3" t="s">
        <v>38</v>
      </c>
      <c r="B47" s="28">
        <v>0.3</v>
      </c>
      <c r="C47" s="9">
        <f>B47/B89*100</f>
        <v>2.5463629025481457E-4</v>
      </c>
      <c r="D47" s="17">
        <v>1.6</v>
      </c>
      <c r="E47" s="9">
        <f>D47/D89*100</f>
        <v>2.5396031266958804E-4</v>
      </c>
      <c r="F47" s="17">
        <v>0</v>
      </c>
      <c r="G47" s="9">
        <f>F47/F89*100</f>
        <v>0</v>
      </c>
      <c r="H47" s="9">
        <f t="shared" ref="H47:H50" si="10">F47/B47*100-100</f>
        <v>-100</v>
      </c>
      <c r="I47" s="10">
        <f t="shared" si="9"/>
        <v>0</v>
      </c>
    </row>
    <row r="48" spans="1:9" ht="64.5" customHeight="1" x14ac:dyDescent="0.25">
      <c r="A48" s="3" t="s">
        <v>39</v>
      </c>
      <c r="B48" s="28">
        <v>1541.2</v>
      </c>
      <c r="C48" s="9">
        <f>B48/B89*100</f>
        <v>1.3081515018024008</v>
      </c>
      <c r="D48" s="17">
        <v>7120</v>
      </c>
      <c r="E48" s="9">
        <f>D48/D89*100</f>
        <v>1.1301233913796667</v>
      </c>
      <c r="F48" s="17">
        <v>1639</v>
      </c>
      <c r="G48" s="9">
        <f>F48/F89*100</f>
        <v>1.279740897364624</v>
      </c>
      <c r="H48" s="9">
        <f t="shared" si="10"/>
        <v>6.3457046457305921</v>
      </c>
      <c r="I48" s="10">
        <f t="shared" si="9"/>
        <v>23.019662921348313</v>
      </c>
    </row>
    <row r="49" spans="1:9" ht="32.25" customHeight="1" x14ac:dyDescent="0.25">
      <c r="A49" s="3" t="s">
        <v>104</v>
      </c>
      <c r="B49" s="28"/>
      <c r="C49" s="9"/>
      <c r="D49" s="17">
        <v>0</v>
      </c>
      <c r="E49" s="9"/>
      <c r="F49" s="17">
        <v>0</v>
      </c>
      <c r="G49" s="9"/>
      <c r="H49" s="9" t="e">
        <f t="shared" si="10"/>
        <v>#DIV/0!</v>
      </c>
      <c r="I49" s="10" t="e">
        <f t="shared" si="9"/>
        <v>#DIV/0!</v>
      </c>
    </row>
    <row r="50" spans="1:9" ht="15" customHeight="1" x14ac:dyDescent="0.25">
      <c r="A50" s="3" t="s">
        <v>40</v>
      </c>
      <c r="B50" s="28"/>
      <c r="C50" s="9">
        <f>B50/B89*100</f>
        <v>0</v>
      </c>
      <c r="D50" s="17">
        <v>100</v>
      </c>
      <c r="E50" s="9">
        <f>D50/D89*100</f>
        <v>1.5872519541849251E-2</v>
      </c>
      <c r="F50" s="17">
        <v>0</v>
      </c>
      <c r="G50" s="9">
        <f>F50/F89*100</f>
        <v>0</v>
      </c>
      <c r="H50" s="9" t="e">
        <f t="shared" si="10"/>
        <v>#DIV/0!</v>
      </c>
      <c r="I50" s="10">
        <f t="shared" si="9"/>
        <v>0</v>
      </c>
    </row>
    <row r="51" spans="1:9" ht="26.25" customHeight="1" x14ac:dyDescent="0.25">
      <c r="A51" s="3" t="s">
        <v>41</v>
      </c>
      <c r="B51" s="28">
        <v>8052.9</v>
      </c>
      <c r="C51" s="9">
        <f>B51/B89*100</f>
        <v>6.8352019393099877</v>
      </c>
      <c r="D51" s="17">
        <v>42217.4</v>
      </c>
      <c r="E51" s="9">
        <f>D51/D89*100</f>
        <v>6.7009650650606654</v>
      </c>
      <c r="F51" s="17">
        <v>6423.2</v>
      </c>
      <c r="G51" s="9">
        <f>F51/F89*100</f>
        <v>5.0152725637293791</v>
      </c>
      <c r="H51" s="9">
        <f>F51/B51*100-100</f>
        <v>-20.237429994163591</v>
      </c>
      <c r="I51" s="10">
        <f t="shared" si="9"/>
        <v>15.214579770426411</v>
      </c>
    </row>
    <row r="52" spans="1:9" ht="15" customHeight="1" x14ac:dyDescent="0.25">
      <c r="A52" s="3" t="s">
        <v>42</v>
      </c>
      <c r="B52" s="17">
        <f>B53</f>
        <v>313.39999999999998</v>
      </c>
      <c r="C52" s="9">
        <f>B52/B89*100</f>
        <v>0.26601004455286292</v>
      </c>
      <c r="D52" s="17">
        <f>D53</f>
        <v>1861.9</v>
      </c>
      <c r="E52" s="9">
        <f>D52/D89*100</f>
        <v>0.2955304413496912</v>
      </c>
      <c r="F52" s="17">
        <f>F53</f>
        <v>381.7</v>
      </c>
      <c r="G52" s="9">
        <f>F52/F89*100</f>
        <v>0.29803361837954662</v>
      </c>
      <c r="H52" s="9">
        <f>F52/B52*100-100</f>
        <v>21.793235481812374</v>
      </c>
      <c r="I52" s="10">
        <f t="shared" si="9"/>
        <v>20.500563940061227</v>
      </c>
    </row>
    <row r="53" spans="1:9" ht="26.25" customHeight="1" x14ac:dyDescent="0.25">
      <c r="A53" s="3" t="s">
        <v>43</v>
      </c>
      <c r="B53" s="29">
        <v>313.39999999999998</v>
      </c>
      <c r="C53" s="9">
        <f>B53/B89*100</f>
        <v>0.26601004455286292</v>
      </c>
      <c r="D53" s="17">
        <v>1861.9</v>
      </c>
      <c r="E53" s="9">
        <f>D53/D89*100</f>
        <v>0.2955304413496912</v>
      </c>
      <c r="F53" s="17">
        <v>381.7</v>
      </c>
      <c r="G53" s="9">
        <f>F53/F89*100</f>
        <v>0.29803361837954662</v>
      </c>
      <c r="H53" s="9">
        <f t="shared" ref="H53:H102" si="11">F53/B53*100-100</f>
        <v>21.793235481812374</v>
      </c>
      <c r="I53" s="10">
        <f t="shared" si="9"/>
        <v>20.500563940061227</v>
      </c>
    </row>
    <row r="54" spans="1:9" ht="51.75" customHeight="1" x14ac:dyDescent="0.25">
      <c r="A54" s="3" t="s">
        <v>44</v>
      </c>
      <c r="B54" s="17">
        <f>B56</f>
        <v>151.30000000000001</v>
      </c>
      <c r="C54" s="9">
        <f>B54/B89*100</f>
        <v>0.12842156905184485</v>
      </c>
      <c r="D54" s="17">
        <f>SUM(D55:D56)</f>
        <v>2322</v>
      </c>
      <c r="E54" s="9">
        <f>D54/D89*100</f>
        <v>0.36855990376173958</v>
      </c>
      <c r="F54" s="17">
        <f>SUM(F55:F56)</f>
        <v>305.89999999999998</v>
      </c>
      <c r="G54" s="9">
        <f>F54/F89*100</f>
        <v>0.23884852989862018</v>
      </c>
      <c r="H54" s="9">
        <f t="shared" si="11"/>
        <v>102.18109715796427</v>
      </c>
      <c r="I54" s="10">
        <f t="shared" si="9"/>
        <v>13.173987941429802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5.7141070350657304E-2</v>
      </c>
      <c r="F55" s="17">
        <v>0</v>
      </c>
      <c r="G55" s="9">
        <f>F55/F89*100</f>
        <v>0</v>
      </c>
      <c r="H55" s="9" t="e">
        <f t="shared" si="11"/>
        <v>#DIV/0!</v>
      </c>
      <c r="I55" s="10">
        <f t="shared" si="9"/>
        <v>0</v>
      </c>
    </row>
    <row r="56" spans="1:9" ht="66" customHeight="1" x14ac:dyDescent="0.25">
      <c r="A56" s="3" t="s">
        <v>102</v>
      </c>
      <c r="B56" s="30">
        <v>151.30000000000001</v>
      </c>
      <c r="C56" s="9">
        <f>B56/B89*100</f>
        <v>0.12842156905184485</v>
      </c>
      <c r="D56" s="17">
        <v>1962</v>
      </c>
      <c r="E56" s="9">
        <f>D56/D89*100</f>
        <v>0.31141883341108234</v>
      </c>
      <c r="F56" s="17">
        <v>305.89999999999998</v>
      </c>
      <c r="G56" s="9">
        <f>F56/F89*100</f>
        <v>0.23884852989862018</v>
      </c>
      <c r="H56" s="9">
        <f t="shared" si="11"/>
        <v>102.18109715796427</v>
      </c>
      <c r="I56" s="10">
        <f t="shared" si="9"/>
        <v>15.591233435270132</v>
      </c>
    </row>
    <row r="57" spans="1:9" ht="26.25" customHeight="1" x14ac:dyDescent="0.25">
      <c r="A57" s="3" t="s">
        <v>45</v>
      </c>
      <c r="B57" s="17">
        <f>SUM(B58:B60)</f>
        <v>5679.6</v>
      </c>
      <c r="C57" s="9">
        <f>B57/B89*100</f>
        <v>4.8207742471041506</v>
      </c>
      <c r="D57" s="17">
        <f>SUM(D58:D60)</f>
        <v>32165</v>
      </c>
      <c r="E57" s="9">
        <f>D57/D89*100</f>
        <v>5.1053959106358109</v>
      </c>
      <c r="F57" s="17">
        <f>SUM(F58:F60)</f>
        <v>7629</v>
      </c>
      <c r="G57" s="9">
        <f>F57/F89*100</f>
        <v>5.9567683380077581</v>
      </c>
      <c r="H57" s="9">
        <f t="shared" si="11"/>
        <v>34.322839636594125</v>
      </c>
      <c r="I57" s="10">
        <f t="shared" si="9"/>
        <v>23.718327374475361</v>
      </c>
    </row>
    <row r="58" spans="1:9" ht="26.25" customHeight="1" x14ac:dyDescent="0.25">
      <c r="A58" s="3" t="s">
        <v>46</v>
      </c>
      <c r="B58" s="31">
        <v>61</v>
      </c>
      <c r="C58" s="9">
        <f>B58/B89*100</f>
        <v>5.1776045685145634E-2</v>
      </c>
      <c r="D58" s="17">
        <v>1122.3</v>
      </c>
      <c r="E58" s="9">
        <f>D58/D89*100</f>
        <v>0.17813728681817415</v>
      </c>
      <c r="F58" s="17">
        <v>0</v>
      </c>
      <c r="G58" s="9">
        <f>F58/F89*100</f>
        <v>0</v>
      </c>
      <c r="H58" s="9">
        <f t="shared" si="11"/>
        <v>-100</v>
      </c>
      <c r="I58" s="10">
        <f t="shared" si="9"/>
        <v>0</v>
      </c>
    </row>
    <row r="59" spans="1:9" ht="26.25" customHeight="1" x14ac:dyDescent="0.25">
      <c r="A59" s="3" t="s">
        <v>47</v>
      </c>
      <c r="B59" s="32">
        <v>5459.3</v>
      </c>
      <c r="C59" s="9">
        <f>B59/B89*100</f>
        <v>4.6337863312936971</v>
      </c>
      <c r="D59" s="17">
        <v>29548</v>
      </c>
      <c r="E59" s="9">
        <f>D59/D89*100</f>
        <v>4.6900120742256171</v>
      </c>
      <c r="F59" s="17">
        <v>7524.1</v>
      </c>
      <c r="G59" s="9">
        <f>F59/F89*100</f>
        <v>5.8748617973527564</v>
      </c>
      <c r="H59" s="9">
        <f t="shared" si="11"/>
        <v>37.821698752587338</v>
      </c>
      <c r="I59" s="10">
        <f t="shared" si="9"/>
        <v>25.46399079463923</v>
      </c>
    </row>
    <row r="60" spans="1:9" ht="26.25" customHeight="1" x14ac:dyDescent="0.25">
      <c r="A60" s="3" t="s">
        <v>48</v>
      </c>
      <c r="B60" s="32">
        <v>159.30000000000001</v>
      </c>
      <c r="C60" s="9">
        <f>B60/B89*100</f>
        <v>0.13521187012530655</v>
      </c>
      <c r="D60" s="17">
        <v>1494.7</v>
      </c>
      <c r="E60" s="9">
        <f>D60/D89*100</f>
        <v>0.23724654959202074</v>
      </c>
      <c r="F60" s="17">
        <v>104.9</v>
      </c>
      <c r="G60" s="9">
        <f>F60/F89*100</f>
        <v>8.1906540655002483E-2</v>
      </c>
      <c r="H60" s="9">
        <f t="shared" si="11"/>
        <v>-34.149403640929066</v>
      </c>
      <c r="I60" s="10">
        <f t="shared" si="9"/>
        <v>7.0181307285742953</v>
      </c>
    </row>
    <row r="61" spans="1:9" ht="26.25" customHeight="1" x14ac:dyDescent="0.25">
      <c r="A61" s="3" t="s">
        <v>49</v>
      </c>
      <c r="B61" s="17">
        <f>SUM(B62:B64)</f>
        <v>3382.6000000000004</v>
      </c>
      <c r="C61" s="9">
        <f>B61/B89*100</f>
        <v>2.871109051386453</v>
      </c>
      <c r="D61" s="17">
        <f>SUM(D62:D64)</f>
        <v>15721.6</v>
      </c>
      <c r="E61" s="9">
        <f>D61/D89*100</f>
        <v>2.495414032291372</v>
      </c>
      <c r="F61" s="17">
        <f>SUM(F62:F64)</f>
        <v>3533.1000000000004</v>
      </c>
      <c r="G61" s="9">
        <f>F61/F89*100</f>
        <v>2.758665384062815</v>
      </c>
      <c r="H61" s="9">
        <f t="shared" si="11"/>
        <v>4.4492402294093409</v>
      </c>
      <c r="I61" s="10">
        <f t="shared" si="9"/>
        <v>22.472903521270101</v>
      </c>
    </row>
    <row r="62" spans="1:9" ht="15" customHeight="1" x14ac:dyDescent="0.25">
      <c r="A62" s="3" t="s">
        <v>50</v>
      </c>
      <c r="B62" s="33">
        <v>721.3</v>
      </c>
      <c r="C62" s="9">
        <f>B62/B89*100</f>
        <v>0.61223052053599247</v>
      </c>
      <c r="D62" s="17">
        <v>2597.4</v>
      </c>
      <c r="E62" s="9">
        <f>D62/D89*100</f>
        <v>0.41227282257999248</v>
      </c>
      <c r="F62" s="17">
        <v>591.20000000000005</v>
      </c>
      <c r="G62" s="9">
        <f>F62/F89*100</f>
        <v>0.46161245791456118</v>
      </c>
      <c r="H62" s="9">
        <f t="shared" si="11"/>
        <v>-18.036877859420471</v>
      </c>
      <c r="I62" s="10">
        <f t="shared" si="9"/>
        <v>22.761222761222761</v>
      </c>
    </row>
    <row r="63" spans="1:9" ht="15" customHeight="1" x14ac:dyDescent="0.25">
      <c r="A63" s="3" t="s">
        <v>51</v>
      </c>
      <c r="B63" s="33">
        <v>0</v>
      </c>
      <c r="C63" s="9">
        <f>B63/B89*100</f>
        <v>0</v>
      </c>
      <c r="D63" s="17">
        <v>1800</v>
      </c>
      <c r="E63" s="9">
        <f>D63/D89*100</f>
        <v>0.28570535175328649</v>
      </c>
      <c r="F63" s="17">
        <v>0</v>
      </c>
      <c r="G63" s="9">
        <f>F63/F89*100</f>
        <v>0</v>
      </c>
      <c r="H63" s="9" t="e">
        <f t="shared" si="11"/>
        <v>#DIV/0!</v>
      </c>
      <c r="I63" s="10">
        <f t="shared" si="9"/>
        <v>0</v>
      </c>
    </row>
    <row r="64" spans="1:9" ht="15" customHeight="1" x14ac:dyDescent="0.25">
      <c r="A64" s="3" t="s">
        <v>52</v>
      </c>
      <c r="B64" s="33">
        <v>2661.3</v>
      </c>
      <c r="C64" s="9">
        <f>B64/B89*100</f>
        <v>2.2588785308504602</v>
      </c>
      <c r="D64" s="17">
        <v>11324.2</v>
      </c>
      <c r="E64" s="9">
        <f>D64/D89*100</f>
        <v>1.7974358579580931</v>
      </c>
      <c r="F64" s="17">
        <v>2941.9</v>
      </c>
      <c r="G64" s="9">
        <f>F64/F89*100</f>
        <v>2.2970529261482535</v>
      </c>
      <c r="H64" s="9">
        <f t="shared" si="11"/>
        <v>10.543719234960363</v>
      </c>
      <c r="I64" s="10">
        <f t="shared" si="9"/>
        <v>25.978877095070736</v>
      </c>
    </row>
    <row r="65" spans="1:9" ht="15" customHeight="1" x14ac:dyDescent="0.25">
      <c r="A65" s="3" t="s">
        <v>53</v>
      </c>
      <c r="B65" s="17">
        <f>SUM(B66:B71)</f>
        <v>79680.399999999994</v>
      </c>
      <c r="C65" s="9">
        <f>B65/B89*100</f>
        <v>67.631738206732422</v>
      </c>
      <c r="D65" s="17">
        <f>SUM(D66:D71)</f>
        <v>417148.39999999997</v>
      </c>
      <c r="E65" s="9">
        <f>D65/D89*100</f>
        <v>66.211961308511476</v>
      </c>
      <c r="F65" s="17">
        <f>SUM(F66:F71)</f>
        <v>85820.5</v>
      </c>
      <c r="G65" s="9">
        <f>F65/F89*100</f>
        <v>67.009154168566624</v>
      </c>
      <c r="H65" s="9">
        <f t="shared" si="11"/>
        <v>7.7059101108930292</v>
      </c>
      <c r="I65" s="10">
        <f t="shared" si="9"/>
        <v>20.573134165203559</v>
      </c>
    </row>
    <row r="66" spans="1:9" ht="15" customHeight="1" x14ac:dyDescent="0.25">
      <c r="A66" s="3" t="s">
        <v>54</v>
      </c>
      <c r="B66" s="34">
        <v>26027</v>
      </c>
      <c r="C66" s="9">
        <f>B66/B89*100</f>
        <v>22.091395754873531</v>
      </c>
      <c r="D66" s="17">
        <v>150250.29999999999</v>
      </c>
      <c r="E66" s="9">
        <f>D66/D89*100</f>
        <v>23.848508229187125</v>
      </c>
      <c r="F66" s="42">
        <v>29923.9</v>
      </c>
      <c r="G66" s="9">
        <f>F66/F89*100</f>
        <v>23.364758168791504</v>
      </c>
      <c r="H66" s="9">
        <f t="shared" si="11"/>
        <v>14.972528528067002</v>
      </c>
      <c r="I66" s="10">
        <f t="shared" ref="I66:I102" si="12">F66/D66*100</f>
        <v>19.916033445523908</v>
      </c>
    </row>
    <row r="67" spans="1:9" ht="15" customHeight="1" x14ac:dyDescent="0.25">
      <c r="A67" s="3" t="s">
        <v>55</v>
      </c>
      <c r="B67" s="34">
        <v>47431.199999999997</v>
      </c>
      <c r="C67" s="9">
        <f>B67/B89*100</f>
        <v>40.259016034447207</v>
      </c>
      <c r="D67" s="17">
        <v>234090.8</v>
      </c>
      <c r="E67" s="9">
        <f>D67/D89*100</f>
        <v>37.15610797567124</v>
      </c>
      <c r="F67" s="42">
        <v>49099.7</v>
      </c>
      <c r="G67" s="9">
        <f>F67/F89*100</f>
        <v>38.33733626499928</v>
      </c>
      <c r="H67" s="9">
        <f t="shared" si="11"/>
        <v>3.5177267283981877</v>
      </c>
      <c r="I67" s="10">
        <f t="shared" si="12"/>
        <v>20.974638900802596</v>
      </c>
    </row>
    <row r="68" spans="1:9" ht="26.25" customHeight="1" x14ac:dyDescent="0.25">
      <c r="A68" s="3" t="s">
        <v>56</v>
      </c>
      <c r="B68" s="34">
        <v>6165.2</v>
      </c>
      <c r="C68" s="9">
        <f>B68/B89*100</f>
        <v>5.2329455222632761</v>
      </c>
      <c r="D68" s="17">
        <v>30879.3</v>
      </c>
      <c r="E68" s="9">
        <f>D68/D89*100</f>
        <v>4.9013229268862553</v>
      </c>
      <c r="F68" s="42">
        <v>6691.7</v>
      </c>
      <c r="G68" s="9">
        <f>F68/F89*100</f>
        <v>5.2249189523458535</v>
      </c>
      <c r="H68" s="9">
        <f t="shared" si="11"/>
        <v>8.5398689418023679</v>
      </c>
      <c r="I68" s="10">
        <f t="shared" si="12"/>
        <v>21.670504188890291</v>
      </c>
    </row>
    <row r="69" spans="1:9" ht="36.75" customHeight="1" x14ac:dyDescent="0.25">
      <c r="A69" s="3" t="s">
        <v>57</v>
      </c>
      <c r="B69" s="34">
        <v>48</v>
      </c>
      <c r="C69" s="9">
        <f>B69/B89*100</f>
        <v>4.0741806440770335E-2</v>
      </c>
      <c r="D69" s="17">
        <v>413</v>
      </c>
      <c r="E69" s="9">
        <f>D69/D89*100</f>
        <v>6.5553505707837412E-2</v>
      </c>
      <c r="F69" s="42">
        <v>31.2</v>
      </c>
      <c r="G69" s="9">
        <f>F69/F89*100</f>
        <v>2.4361144599009316E-2</v>
      </c>
      <c r="H69" s="9">
        <f t="shared" si="11"/>
        <v>-35</v>
      </c>
      <c r="I69" s="10">
        <f t="shared" si="12"/>
        <v>7.5544794188861983</v>
      </c>
    </row>
    <row r="70" spans="1:9" ht="15" customHeight="1" x14ac:dyDescent="0.25">
      <c r="A70" s="3" t="s">
        <v>58</v>
      </c>
      <c r="B70" s="34">
        <v>9</v>
      </c>
      <c r="C70" s="9">
        <f>B70/B89*100</f>
        <v>7.6390887076444366E-3</v>
      </c>
      <c r="D70" s="17">
        <v>180</v>
      </c>
      <c r="E70" s="9">
        <f>D70/D89*100</f>
        <v>2.8570535175328652E-2</v>
      </c>
      <c r="F70" s="42">
        <v>74</v>
      </c>
      <c r="G70" s="9">
        <f>F70/F89*100</f>
        <v>5.7779637830983638E-2</v>
      </c>
      <c r="H70" s="9">
        <f t="shared" si="11"/>
        <v>722.22222222222217</v>
      </c>
      <c r="I70" s="10">
        <f t="shared" si="12"/>
        <v>41.111111111111107</v>
      </c>
    </row>
    <row r="71" spans="1:9" ht="26.25" customHeight="1" x14ac:dyDescent="0.25">
      <c r="A71" s="3" t="s">
        <v>59</v>
      </c>
      <c r="B71" s="34">
        <v>0</v>
      </c>
      <c r="C71" s="9">
        <f>B71/B89*100</f>
        <v>0</v>
      </c>
      <c r="D71" s="17">
        <v>1335</v>
      </c>
      <c r="E71" s="9">
        <f>D71/D89*100</f>
        <v>0.2118981358836875</v>
      </c>
      <c r="F71" s="42">
        <v>0</v>
      </c>
      <c r="G71" s="9">
        <f>F71/F89*100</f>
        <v>0</v>
      </c>
      <c r="H71" s="9" t="e">
        <f t="shared" si="11"/>
        <v>#DIV/0!</v>
      </c>
      <c r="I71" s="10">
        <f t="shared" si="12"/>
        <v>0</v>
      </c>
    </row>
    <row r="72" spans="1:9" ht="26.25" customHeight="1" x14ac:dyDescent="0.25">
      <c r="A72" s="3" t="s">
        <v>60</v>
      </c>
      <c r="B72" s="17">
        <f>B73</f>
        <v>7203.3</v>
      </c>
      <c r="C72" s="9">
        <f>B72/B89*100</f>
        <v>6.1140719653083533</v>
      </c>
      <c r="D72" s="17">
        <f>D73</f>
        <v>41544.1</v>
      </c>
      <c r="E72" s="9">
        <f>D72/D89*100</f>
        <v>6.5940953909853937</v>
      </c>
      <c r="F72" s="17">
        <f>F73</f>
        <v>9101.2000000000007</v>
      </c>
      <c r="G72" s="9">
        <f>F72/F89*100</f>
        <v>7.1062708084776798</v>
      </c>
      <c r="H72" s="9">
        <f t="shared" si="11"/>
        <v>26.347646217705773</v>
      </c>
      <c r="I72" s="10">
        <f t="shared" si="12"/>
        <v>21.907322580101628</v>
      </c>
    </row>
    <row r="73" spans="1:9" ht="15" customHeight="1" x14ac:dyDescent="0.25">
      <c r="A73" s="3" t="s">
        <v>61</v>
      </c>
      <c r="B73" s="35">
        <v>7203.3</v>
      </c>
      <c r="C73" s="9">
        <f>B73/B89*100</f>
        <v>6.1140719653083533</v>
      </c>
      <c r="D73" s="17">
        <v>41544.1</v>
      </c>
      <c r="E73" s="9">
        <f>D73/D89*100</f>
        <v>6.5940953909853937</v>
      </c>
      <c r="F73" s="17">
        <v>9101.2000000000007</v>
      </c>
      <c r="G73" s="9">
        <f>F73/F89*100</f>
        <v>7.1062708084776798</v>
      </c>
      <c r="H73" s="9">
        <f t="shared" si="11"/>
        <v>26.347646217705773</v>
      </c>
      <c r="I73" s="10">
        <f t="shared" si="12"/>
        <v>21.907322580101628</v>
      </c>
    </row>
    <row r="74" spans="1:9" ht="15" customHeight="1" x14ac:dyDescent="0.25">
      <c r="A74" s="3" t="s">
        <v>62</v>
      </c>
      <c r="B74" s="17">
        <f>SUM(B75:B78)</f>
        <v>3683</v>
      </c>
      <c r="C74" s="9">
        <f>B74/B89*100</f>
        <v>3.1260848566949404</v>
      </c>
      <c r="D74" s="17">
        <f>SUM(D75:D78)</f>
        <v>21379.7</v>
      </c>
      <c r="E74" s="9">
        <f>D74/D89*100</f>
        <v>3.3934970604887447</v>
      </c>
      <c r="F74" s="17">
        <f>SUM(F75:F78)</f>
        <v>3785.3</v>
      </c>
      <c r="G74" s="9">
        <f>F74/F89*100</f>
        <v>2.9555846362381399</v>
      </c>
      <c r="H74" s="9">
        <f t="shared" si="11"/>
        <v>2.7776269345642248</v>
      </c>
      <c r="I74" s="10">
        <f t="shared" si="12"/>
        <v>17.705112793911979</v>
      </c>
    </row>
    <row r="75" spans="1:9" ht="15" customHeight="1" x14ac:dyDescent="0.25">
      <c r="A75" s="3" t="s">
        <v>63</v>
      </c>
      <c r="B75" s="36">
        <v>1019.9</v>
      </c>
      <c r="C75" s="9">
        <f>B75/B89*100</f>
        <v>0.86567850810295133</v>
      </c>
      <c r="D75" s="17">
        <v>4315.3</v>
      </c>
      <c r="E75" s="9">
        <f>D75/D89*100</f>
        <v>0.68494683578942073</v>
      </c>
      <c r="F75" s="17">
        <v>962.2</v>
      </c>
      <c r="G75" s="9">
        <f>F75/F89*100</f>
        <v>0.75129145298611422</v>
      </c>
      <c r="H75" s="9">
        <f t="shared" si="11"/>
        <v>-5.657417393862147</v>
      </c>
      <c r="I75" s="10">
        <f t="shared" si="12"/>
        <v>22.29740690102658</v>
      </c>
    </row>
    <row r="76" spans="1:9" ht="26.25" customHeight="1" x14ac:dyDescent="0.25">
      <c r="A76" s="3" t="s">
        <v>64</v>
      </c>
      <c r="B76" s="36">
        <v>1487.7</v>
      </c>
      <c r="C76" s="9">
        <f>B76/B89*100</f>
        <v>1.2627413633736255</v>
      </c>
      <c r="D76" s="17">
        <v>7574.4</v>
      </c>
      <c r="E76" s="9">
        <f>D76/D89*100</f>
        <v>1.2022481201778297</v>
      </c>
      <c r="F76" s="43">
        <v>1760</v>
      </c>
      <c r="G76" s="9">
        <f>F76/F89*100</f>
        <v>1.3742184132774484</v>
      </c>
      <c r="H76" s="9">
        <f t="shared" si="11"/>
        <v>18.303421388720835</v>
      </c>
      <c r="I76" s="10">
        <f t="shared" si="12"/>
        <v>23.236163920574569</v>
      </c>
    </row>
    <row r="77" spans="1:9" ht="15" customHeight="1" x14ac:dyDescent="0.25">
      <c r="A77" s="3" t="s">
        <v>65</v>
      </c>
      <c r="B77" s="36">
        <v>974.4</v>
      </c>
      <c r="C77" s="9">
        <f>B77/B89*100</f>
        <v>0.82705867074763773</v>
      </c>
      <c r="D77" s="17">
        <v>8197.7999999999993</v>
      </c>
      <c r="E77" s="9">
        <f>D77/D89*100</f>
        <v>1.3011974070017178</v>
      </c>
      <c r="F77" s="43">
        <v>854.3</v>
      </c>
      <c r="G77" s="9">
        <f>F77/F89*100</f>
        <v>0.66704249458120701</v>
      </c>
      <c r="H77" s="9">
        <f t="shared" si="11"/>
        <v>-12.325533661740565</v>
      </c>
      <c r="I77" s="10">
        <f t="shared" si="12"/>
        <v>10.421088584742249</v>
      </c>
    </row>
    <row r="78" spans="1:9" ht="26.25" customHeight="1" x14ac:dyDescent="0.25">
      <c r="A78" s="3" t="s">
        <v>66</v>
      </c>
      <c r="B78" s="36">
        <v>201</v>
      </c>
      <c r="C78" s="9">
        <f>B78/B89*100</f>
        <v>0.17060631447072577</v>
      </c>
      <c r="D78" s="17">
        <v>1292.2</v>
      </c>
      <c r="E78" s="9">
        <f>D78/D89*100</f>
        <v>0.205104697519776</v>
      </c>
      <c r="F78" s="43">
        <v>208.8</v>
      </c>
      <c r="G78" s="9">
        <f>F78/F89*100</f>
        <v>0.16303227539337004</v>
      </c>
      <c r="H78" s="9">
        <f t="shared" si="11"/>
        <v>3.8805970149253852</v>
      </c>
      <c r="I78" s="10">
        <f t="shared" si="12"/>
        <v>16.158489397926019</v>
      </c>
    </row>
    <row r="79" spans="1:9" ht="26.25" customHeight="1" x14ac:dyDescent="0.25">
      <c r="A79" s="3" t="s">
        <v>67</v>
      </c>
      <c r="B79" s="17">
        <f>SUM(B80:B81)</f>
        <v>1559.4</v>
      </c>
      <c r="C79" s="9">
        <f>B79/B89*100</f>
        <v>1.3235994367445263</v>
      </c>
      <c r="D79" s="17">
        <f>SUM(D80:D81)</f>
        <v>7428</v>
      </c>
      <c r="E79" s="9">
        <f>D79/D89*100</f>
        <v>1.1790107515685624</v>
      </c>
      <c r="F79" s="17">
        <f>SUM(F80:F81)</f>
        <v>1852.5</v>
      </c>
      <c r="G79" s="9">
        <f>F79/F89*100</f>
        <v>1.4464429605661782</v>
      </c>
      <c r="H79" s="9">
        <f t="shared" si="11"/>
        <v>18.79569065025008</v>
      </c>
      <c r="I79" s="10">
        <f t="shared" si="12"/>
        <v>24.939418416801292</v>
      </c>
    </row>
    <row r="80" spans="1:9" ht="15" customHeight="1" x14ac:dyDescent="0.25">
      <c r="A80" s="3" t="s">
        <v>68</v>
      </c>
      <c r="B80" s="38">
        <v>125</v>
      </c>
      <c r="C80" s="9">
        <f>B80/B89*100</f>
        <v>0.10609845427283941</v>
      </c>
      <c r="D80" s="17">
        <v>510</v>
      </c>
      <c r="E80" s="9">
        <f>D80/D89*100</f>
        <v>8.0949849663431175E-2</v>
      </c>
      <c r="F80" s="17">
        <v>125.4</v>
      </c>
      <c r="G80" s="9">
        <f>F80/F89*100</f>
        <v>9.7913061946018204E-2</v>
      </c>
      <c r="H80" s="9">
        <f t="shared" si="11"/>
        <v>0.32000000000000739</v>
      </c>
      <c r="I80" s="10">
        <f t="shared" si="12"/>
        <v>24.588235294117649</v>
      </c>
    </row>
    <row r="81" spans="1:10" ht="15" customHeight="1" x14ac:dyDescent="0.25">
      <c r="A81" s="3" t="s">
        <v>69</v>
      </c>
      <c r="B81" s="38">
        <v>1434.4</v>
      </c>
      <c r="C81" s="9">
        <f>B81/B89*100</f>
        <v>1.2175009824716869</v>
      </c>
      <c r="D81" s="17">
        <v>6918</v>
      </c>
      <c r="E81" s="9">
        <f>D81/D89*100</f>
        <v>1.0980609019051311</v>
      </c>
      <c r="F81" s="44">
        <v>1727.1</v>
      </c>
      <c r="G81" s="9">
        <f>F81/F89*100</f>
        <v>1.3485298986201597</v>
      </c>
      <c r="H81" s="9">
        <f t="shared" si="11"/>
        <v>20.405744562186271</v>
      </c>
      <c r="I81" s="10">
        <f t="shared" si="12"/>
        <v>24.965307892454465</v>
      </c>
    </row>
    <row r="82" spans="1:10" ht="26.25" customHeight="1" x14ac:dyDescent="0.25">
      <c r="A82" s="3" t="s">
        <v>70</v>
      </c>
      <c r="B82" s="37">
        <f>B83</f>
        <v>274.7</v>
      </c>
      <c r="C82" s="9">
        <f>B82/B89*100</f>
        <v>0.23316196310999188</v>
      </c>
      <c r="D82" s="17">
        <f>D83</f>
        <v>1150</v>
      </c>
      <c r="E82" s="9">
        <f>D82/D89*100</f>
        <v>0.1825339747312664</v>
      </c>
      <c r="F82" s="17">
        <f>F83</f>
        <v>287.39999999999998</v>
      </c>
      <c r="G82" s="9">
        <f>F82/F89*100</f>
        <v>0.22440362044087425</v>
      </c>
      <c r="H82" s="9">
        <f t="shared" si="11"/>
        <v>4.6232253367309823</v>
      </c>
      <c r="I82" s="10">
        <f t="shared" si="12"/>
        <v>24.991304347826084</v>
      </c>
    </row>
    <row r="83" spans="1:10" ht="26.25" customHeight="1" x14ac:dyDescent="0.25">
      <c r="A83" s="3" t="s">
        <v>71</v>
      </c>
      <c r="B83" s="39">
        <v>274.7</v>
      </c>
      <c r="C83" s="9">
        <f>B83/B89*100</f>
        <v>0.23316196310999188</v>
      </c>
      <c r="D83" s="17">
        <v>1150</v>
      </c>
      <c r="E83" s="9">
        <f>D83/D89*100</f>
        <v>0.1825339747312664</v>
      </c>
      <c r="F83" s="45">
        <v>287.39999999999998</v>
      </c>
      <c r="G83" s="9">
        <f>F83/F89*100</f>
        <v>0.22440362044087425</v>
      </c>
      <c r="H83" s="9">
        <f t="shared" si="11"/>
        <v>4.6232253367309823</v>
      </c>
      <c r="I83" s="10">
        <f t="shared" si="12"/>
        <v>24.991304347826084</v>
      </c>
    </row>
    <row r="84" spans="1:10" ht="39" customHeight="1" x14ac:dyDescent="0.25">
      <c r="A84" s="3" t="s">
        <v>72</v>
      </c>
      <c r="B84" s="17">
        <f>B85</f>
        <v>0</v>
      </c>
      <c r="C84" s="9">
        <f>B84/B89*100</f>
        <v>0</v>
      </c>
      <c r="D84" s="17">
        <f>D85</f>
        <v>737.1</v>
      </c>
      <c r="E84" s="9">
        <f>D84/D89*100</f>
        <v>0.11699634154297084</v>
      </c>
      <c r="F84" s="17">
        <f>F85</f>
        <v>0</v>
      </c>
      <c r="G84" s="9">
        <f>F84/F89*100</f>
        <v>0</v>
      </c>
      <c r="H84" s="9" t="e">
        <f t="shared" si="11"/>
        <v>#DIV/0!</v>
      </c>
      <c r="I84" s="10">
        <f t="shared" si="12"/>
        <v>0</v>
      </c>
    </row>
    <row r="85" spans="1:10" ht="39" customHeight="1" x14ac:dyDescent="0.25">
      <c r="A85" s="3" t="s">
        <v>73</v>
      </c>
      <c r="B85" s="17">
        <v>0</v>
      </c>
      <c r="C85" s="9">
        <f>B85/B89*100</f>
        <v>0</v>
      </c>
      <c r="D85" s="17">
        <v>737.1</v>
      </c>
      <c r="E85" s="9">
        <f>D85/D89*100</f>
        <v>0.11699634154297084</v>
      </c>
      <c r="F85" s="17">
        <v>0</v>
      </c>
      <c r="G85" s="9">
        <f>F85/F89*100</f>
        <v>0</v>
      </c>
      <c r="H85" s="9" t="e">
        <f t="shared" si="11"/>
        <v>#DIV/0!</v>
      </c>
      <c r="I85" s="10">
        <f t="shared" si="12"/>
        <v>0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1375.9</v>
      </c>
      <c r="E86" s="9">
        <f>D86/D89*100</f>
        <v>0.21838999637630385</v>
      </c>
      <c r="F86" s="17">
        <f>SUM(F87:F88)</f>
        <v>0</v>
      </c>
      <c r="G86" s="9">
        <f>F86/F89*100</f>
        <v>0</v>
      </c>
      <c r="H86" s="9" t="e">
        <f t="shared" si="11"/>
        <v>#DIV/0!</v>
      </c>
      <c r="I86" s="10">
        <f t="shared" si="12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1375.9</v>
      </c>
      <c r="E88" s="9">
        <f t="shared" ref="E88:G88" si="13">D88/D89*100</f>
        <v>0.21838999637630385</v>
      </c>
      <c r="F88" s="17">
        <v>0</v>
      </c>
      <c r="G88" s="9">
        <f t="shared" si="13"/>
        <v>0</v>
      </c>
      <c r="H88" s="9" t="e">
        <f t="shared" si="11"/>
        <v>#DIV/0!</v>
      </c>
      <c r="I88" s="10">
        <f t="shared" si="12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117815.09999999998</v>
      </c>
      <c r="C89" s="13">
        <f>C43+C52+C54+C57+C61+C65+C72+C74+C79+C82+C84+C86</f>
        <v>100.00000000000003</v>
      </c>
      <c r="D89" s="16">
        <f>D43+D52+D54+D57+D61+D65+D72+D74+D79+D82+D84+D86</f>
        <v>630019.69999999984</v>
      </c>
      <c r="E89" s="13"/>
      <c r="F89" s="16">
        <f>F43+F52+F54+F57+F61+F65+F72+F74+F79+F82+F84+F86</f>
        <v>128072.79999999999</v>
      </c>
      <c r="G89" s="13"/>
      <c r="H89" s="9">
        <f t="shared" si="11"/>
        <v>8.7066089151560391</v>
      </c>
      <c r="I89" s="10">
        <f t="shared" si="12"/>
        <v>20.328380207793508</v>
      </c>
    </row>
    <row r="90" spans="1:10" ht="115.5" customHeight="1" x14ac:dyDescent="0.25">
      <c r="A90" s="3" t="s">
        <v>78</v>
      </c>
      <c r="B90" s="40">
        <v>38322.800000000003</v>
      </c>
      <c r="C90" s="9">
        <f>B90/B89*100</f>
        <v>32.52791874725736</v>
      </c>
      <c r="D90" s="17">
        <v>217398</v>
      </c>
      <c r="E90" s="9">
        <f t="shared" ref="E90:G90" si="14">D90/D89*100</f>
        <v>34.506540033589431</v>
      </c>
      <c r="F90" s="17">
        <v>43130.400000000001</v>
      </c>
      <c r="G90" s="9">
        <f t="shared" si="14"/>
        <v>33.676471506830495</v>
      </c>
      <c r="H90" s="9">
        <f t="shared" si="11"/>
        <v>12.545012368616071</v>
      </c>
      <c r="I90" s="10">
        <f t="shared" si="12"/>
        <v>19.839372947313226</v>
      </c>
      <c r="J90" s="18"/>
    </row>
    <row r="91" spans="1:10" ht="51.75" customHeight="1" x14ac:dyDescent="0.25">
      <c r="A91" s="3" t="s">
        <v>79</v>
      </c>
      <c r="B91" s="40">
        <v>21819.8</v>
      </c>
      <c r="C91" s="9">
        <f>B91/B89*100</f>
        <v>18.520376420340011</v>
      </c>
      <c r="D91" s="17">
        <v>98730.5</v>
      </c>
      <c r="E91" s="9">
        <f t="shared" ref="E91:G91" si="15">D91/D89*100</f>
        <v>15.671017906265474</v>
      </c>
      <c r="F91" s="17">
        <v>21895.7</v>
      </c>
      <c r="G91" s="9">
        <f t="shared" si="15"/>
        <v>17.096292108863086</v>
      </c>
      <c r="H91" s="9">
        <f t="shared" si="11"/>
        <v>0.34784920118424623</v>
      </c>
      <c r="I91" s="10">
        <f t="shared" si="12"/>
        <v>22.177240062594638</v>
      </c>
    </row>
    <row r="92" spans="1:10" ht="26.25" customHeight="1" x14ac:dyDescent="0.25">
      <c r="A92" s="3" t="s">
        <v>80</v>
      </c>
      <c r="B92" s="40">
        <v>2141.9</v>
      </c>
      <c r="C92" s="9">
        <f>B92/B89*100</f>
        <v>1.8180182336559578</v>
      </c>
      <c r="D92" s="17">
        <v>8383.9</v>
      </c>
      <c r="E92" s="9">
        <f t="shared" ref="E92:G92" si="16">D92/D89*100</f>
        <v>1.3307361658690993</v>
      </c>
      <c r="F92" s="17">
        <v>1976.9</v>
      </c>
      <c r="G92" s="9">
        <f t="shared" si="16"/>
        <v>1.5435752165955614</v>
      </c>
      <c r="H92" s="9">
        <f t="shared" si="11"/>
        <v>-7.7034408702553776</v>
      </c>
      <c r="I92" s="10">
        <f t="shared" si="12"/>
        <v>23.579718269540432</v>
      </c>
    </row>
    <row r="93" spans="1:10" ht="51.75" customHeight="1" x14ac:dyDescent="0.25">
      <c r="A93" s="3" t="s">
        <v>81</v>
      </c>
      <c r="B93" s="40">
        <v>0</v>
      </c>
      <c r="C93" s="9">
        <f>B93/B89*100</f>
        <v>0</v>
      </c>
      <c r="D93" s="17">
        <v>4879</v>
      </c>
      <c r="E93" s="9">
        <f t="shared" ref="E93:G93" si="17">D93/D89*100</f>
        <v>0.77442022844682501</v>
      </c>
      <c r="F93" s="17">
        <v>0</v>
      </c>
      <c r="G93" s="9">
        <f t="shared" si="17"/>
        <v>0</v>
      </c>
      <c r="H93" s="9" t="e">
        <f t="shared" si="11"/>
        <v>#DIV/0!</v>
      </c>
      <c r="I93" s="10">
        <f t="shared" si="12"/>
        <v>0</v>
      </c>
    </row>
    <row r="94" spans="1:10" ht="15" customHeight="1" x14ac:dyDescent="0.25">
      <c r="A94" s="3" t="s">
        <v>82</v>
      </c>
      <c r="B94" s="40">
        <v>0</v>
      </c>
      <c r="C94" s="9">
        <f>B94/B89*100</f>
        <v>0</v>
      </c>
      <c r="D94" s="17">
        <v>1454.4</v>
      </c>
      <c r="E94" s="9">
        <f t="shared" ref="E94:G94" si="18">D94/D89*100</f>
        <v>0.23084992421665554</v>
      </c>
      <c r="F94" s="17">
        <v>0</v>
      </c>
      <c r="G94" s="9">
        <f t="shared" si="18"/>
        <v>0</v>
      </c>
      <c r="H94" s="9" t="e">
        <f t="shared" si="11"/>
        <v>#DIV/0!</v>
      </c>
      <c r="I94" s="10">
        <f t="shared" si="12"/>
        <v>0</v>
      </c>
      <c r="J94" s="18"/>
    </row>
    <row r="95" spans="1:10" ht="51.75" customHeight="1" x14ac:dyDescent="0.25">
      <c r="A95" s="3" t="s">
        <v>83</v>
      </c>
      <c r="B95" s="40">
        <v>54656.3</v>
      </c>
      <c r="C95" s="9">
        <f>B95/B89*100</f>
        <v>46.391591570180744</v>
      </c>
      <c r="D95" s="17">
        <v>285334.7</v>
      </c>
      <c r="E95" s="9">
        <f t="shared" ref="E95:G95" si="19">D95/D89*100</f>
        <v>45.289806017176936</v>
      </c>
      <c r="F95" s="17">
        <v>60920.7</v>
      </c>
      <c r="G95" s="9">
        <f t="shared" si="19"/>
        <v>47.567243005540597</v>
      </c>
      <c r="H95" s="9">
        <f t="shared" si="11"/>
        <v>11.461441773409462</v>
      </c>
      <c r="I95" s="10">
        <f t="shared" si="12"/>
        <v>21.350610353384987</v>
      </c>
    </row>
    <row r="96" spans="1:10" ht="42" customHeight="1" x14ac:dyDescent="0.25">
      <c r="A96" s="3" t="s">
        <v>84</v>
      </c>
      <c r="B96" s="40">
        <v>0</v>
      </c>
      <c r="C96" s="9">
        <f>B96/B89*100</f>
        <v>0</v>
      </c>
      <c r="D96" s="17">
        <v>737.1</v>
      </c>
      <c r="E96" s="9">
        <f t="shared" ref="E96:G96" si="20">D96/D89*100</f>
        <v>0.11699634154297084</v>
      </c>
      <c r="F96" s="17">
        <v>0</v>
      </c>
      <c r="G96" s="9">
        <f t="shared" si="20"/>
        <v>0</v>
      </c>
      <c r="H96" s="9" t="e">
        <f t="shared" si="11"/>
        <v>#DIV/0!</v>
      </c>
      <c r="I96" s="10">
        <f t="shared" si="12"/>
        <v>0</v>
      </c>
    </row>
    <row r="97" spans="1:9" ht="15" customHeight="1" x14ac:dyDescent="0.25">
      <c r="A97" s="3" t="s">
        <v>85</v>
      </c>
      <c r="B97" s="17">
        <f>SUM(B98:B102)</f>
        <v>874.30000000000007</v>
      </c>
      <c r="C97" s="9">
        <f>B97/B89*100</f>
        <v>0.742095028565948</v>
      </c>
      <c r="D97" s="17">
        <f>SUM(D98:D102)</f>
        <v>13102.1</v>
      </c>
      <c r="E97" s="9">
        <f t="shared" ref="E97:G97" si="21">D97/D89*100</f>
        <v>2.0796333828926308</v>
      </c>
      <c r="F97" s="17">
        <f>SUM(F98:F102)</f>
        <v>149.1</v>
      </c>
      <c r="G97" s="9">
        <f t="shared" si="21"/>
        <v>0.11641816217026565</v>
      </c>
      <c r="H97" s="9">
        <f t="shared" si="11"/>
        <v>-82.946357085668538</v>
      </c>
      <c r="I97" s="10">
        <f t="shared" si="12"/>
        <v>1.1379855137726012</v>
      </c>
    </row>
    <row r="98" spans="1:9" ht="77.25" customHeight="1" x14ac:dyDescent="0.25">
      <c r="A98" s="3" t="s">
        <v>86</v>
      </c>
      <c r="B98" s="41">
        <v>0</v>
      </c>
      <c r="C98" s="9">
        <f>B98/B89*100</f>
        <v>0</v>
      </c>
      <c r="D98" s="17">
        <v>2100</v>
      </c>
      <c r="E98" s="9">
        <f t="shared" ref="E98:G98" si="22">D98/D89*100</f>
        <v>0.33332291037883427</v>
      </c>
      <c r="F98" s="17">
        <v>0</v>
      </c>
      <c r="G98" s="9">
        <f t="shared" si="22"/>
        <v>0</v>
      </c>
      <c r="H98" s="9" t="e">
        <f t="shared" si="11"/>
        <v>#DIV/0!</v>
      </c>
      <c r="I98" s="10">
        <f t="shared" si="12"/>
        <v>0</v>
      </c>
    </row>
    <row r="99" spans="1:9" ht="15" customHeight="1" x14ac:dyDescent="0.25">
      <c r="A99" s="3" t="s">
        <v>87</v>
      </c>
      <c r="B99" s="41">
        <v>608.70000000000005</v>
      </c>
      <c r="C99" s="9">
        <f>B99/B89*100</f>
        <v>0.51665703292701881</v>
      </c>
      <c r="D99" s="17">
        <v>71.599999999999994</v>
      </c>
      <c r="E99" s="9">
        <f>D99/D89*100</f>
        <v>1.1364723991964063E-2</v>
      </c>
      <c r="F99" s="17">
        <v>67.099999999999994</v>
      </c>
      <c r="G99" s="9">
        <f>F99/F89*100</f>
        <v>5.2392077006202728E-2</v>
      </c>
      <c r="H99" s="9">
        <f t="shared" si="11"/>
        <v>-88.976507310662072</v>
      </c>
      <c r="I99" s="10">
        <f t="shared" si="12"/>
        <v>93.715083798882688</v>
      </c>
    </row>
    <row r="100" spans="1:9" ht="26.25" customHeight="1" x14ac:dyDescent="0.25">
      <c r="A100" s="3" t="s">
        <v>88</v>
      </c>
      <c r="B100" s="41">
        <v>265.60000000000002</v>
      </c>
      <c r="C100" s="9">
        <f>B100/B89*100</f>
        <v>0.22543799563892919</v>
      </c>
      <c r="D100" s="17">
        <v>830.5</v>
      </c>
      <c r="E100" s="9">
        <f>D100/D89*100</f>
        <v>0.13182127479505804</v>
      </c>
      <c r="F100" s="17">
        <v>82</v>
      </c>
      <c r="G100" s="9">
        <f>F100/F89*100</f>
        <v>6.402608516406294E-2</v>
      </c>
      <c r="H100" s="9">
        <f t="shared" si="11"/>
        <v>-69.126506024096386</v>
      </c>
      <c r="I100" s="10">
        <f t="shared" si="12"/>
        <v>9.8735701384708019</v>
      </c>
    </row>
    <row r="101" spans="1:9" ht="15" customHeight="1" x14ac:dyDescent="0.25">
      <c r="A101" s="3" t="s">
        <v>89</v>
      </c>
      <c r="B101" s="41">
        <v>0</v>
      </c>
      <c r="C101" s="9">
        <f>B101/B89*100</f>
        <v>0</v>
      </c>
      <c r="D101" s="17">
        <v>10100</v>
      </c>
      <c r="E101" s="9">
        <f>D101/D89*100</f>
        <v>1.6031244737267742</v>
      </c>
      <c r="F101" s="17">
        <v>0</v>
      </c>
      <c r="G101" s="9">
        <f>F101/F89*100</f>
        <v>0</v>
      </c>
      <c r="H101" s="9" t="e">
        <f t="shared" si="11"/>
        <v>#DIV/0!</v>
      </c>
      <c r="I101" s="10">
        <f t="shared" si="12"/>
        <v>0</v>
      </c>
    </row>
    <row r="102" spans="1:9" ht="15" customHeight="1" x14ac:dyDescent="0.25">
      <c r="A102" s="3" t="s">
        <v>90</v>
      </c>
      <c r="B102" s="41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11"/>
        <v>#DIV/0!</v>
      </c>
      <c r="I102" s="10" t="e">
        <f t="shared" si="12"/>
        <v>#DIV/0!</v>
      </c>
    </row>
    <row r="103" spans="1:9" ht="26.25" customHeight="1" x14ac:dyDescent="0.25">
      <c r="A103" s="3" t="s">
        <v>91</v>
      </c>
      <c r="B103" s="17">
        <f>B42-B89</f>
        <v>4339.9000000000233</v>
      </c>
      <c r="C103" s="9"/>
      <c r="D103" s="17">
        <f>D42-D89</f>
        <v>-28567.699999999837</v>
      </c>
      <c r="E103" s="9"/>
      <c r="F103" s="17">
        <f>F42-F89</f>
        <v>956.20000000001164</v>
      </c>
      <c r="G103" s="9"/>
      <c r="H103" s="9"/>
      <c r="I103" s="9"/>
    </row>
    <row r="104" spans="1:9" x14ac:dyDescent="0.25">
      <c r="A104" s="25" t="s">
        <v>92</v>
      </c>
      <c r="B104" s="26"/>
      <c r="C104" s="26"/>
      <c r="D104" s="26"/>
      <c r="E104" s="26"/>
      <c r="F104" s="26"/>
      <c r="G104" s="26"/>
      <c r="H104" s="26"/>
      <c r="I104" s="27"/>
    </row>
    <row r="105" spans="1:9" ht="64.5" customHeight="1" x14ac:dyDescent="0.25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8">
        <v>10000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8">
        <v>-2027</v>
      </c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8">
        <v>-2312</v>
      </c>
      <c r="C112" s="8"/>
      <c r="D112" s="8">
        <v>18568</v>
      </c>
      <c r="E112" s="8"/>
      <c r="F112" s="8">
        <v>-956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3">SUM(B105:B112)</f>
        <v>-4339</v>
      </c>
      <c r="C113" s="7"/>
      <c r="D113" s="7">
        <f t="shared" ref="D113:F113" si="24">SUM(D105:D112)</f>
        <v>28568</v>
      </c>
      <c r="E113" s="7"/>
      <c r="F113" s="7">
        <f t="shared" si="24"/>
        <v>-956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2024-04-12T07:01:32Z</dcterms:modified>
</cp:coreProperties>
</file>