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8 ИНФОРМАЦИЯ НА САЙТ\2024 год\Исполнение консолидированного бюджета\"/>
    </mc:Choice>
  </mc:AlternateContent>
  <xr:revisionPtr revIDLastSave="0" documentId="13_ncr:1_{28187AA4-9DDE-4540-BBC1-4B88161440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B113" i="1" l="1"/>
  <c r="B33" i="1"/>
  <c r="B32" i="1"/>
  <c r="B31" i="1" s="1"/>
  <c r="B25" i="1"/>
  <c r="B19" i="1"/>
  <c r="B14" i="1"/>
  <c r="B12" i="1"/>
  <c r="B11" i="1"/>
  <c r="B9" i="1"/>
  <c r="B8" i="1" s="1"/>
  <c r="D113" i="1" l="1"/>
  <c r="F113" i="1"/>
  <c r="B42" i="1"/>
  <c r="C25" i="1" s="1"/>
  <c r="C31" i="1"/>
  <c r="C42" i="1" s="1"/>
  <c r="C11" i="1"/>
  <c r="C41" i="1"/>
  <c r="C40" i="1"/>
  <c r="C39" i="1"/>
  <c r="C38" i="1"/>
  <c r="C37" i="1"/>
  <c r="C36" i="1"/>
  <c r="C35" i="1"/>
  <c r="C34" i="1"/>
  <c r="C33" i="1"/>
  <c r="C32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0" i="1"/>
  <c r="C9" i="1"/>
  <c r="C8" i="1"/>
  <c r="I41" i="1"/>
  <c r="H41" i="1"/>
  <c r="I37" i="1"/>
  <c r="H37" i="1"/>
  <c r="I36" i="1"/>
  <c r="I34" i="1"/>
  <c r="H34" i="1"/>
  <c r="F33" i="1"/>
  <c r="D33" i="1"/>
  <c r="D32" i="1" s="1"/>
  <c r="D31" i="1" s="1"/>
  <c r="F32" i="1"/>
  <c r="F31" i="1" s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F19" i="1"/>
  <c r="D19" i="1"/>
  <c r="I18" i="1"/>
  <c r="H18" i="1"/>
  <c r="I17" i="1"/>
  <c r="H16" i="1"/>
  <c r="I15" i="1"/>
  <c r="H15" i="1"/>
  <c r="F14" i="1"/>
  <c r="D14" i="1"/>
  <c r="I13" i="1"/>
  <c r="H13" i="1"/>
  <c r="F12" i="1"/>
  <c r="D12" i="1"/>
  <c r="D11" i="1" s="1"/>
  <c r="I10" i="1"/>
  <c r="H10" i="1"/>
  <c r="F9" i="1"/>
  <c r="D9" i="1"/>
  <c r="I32" i="1" l="1"/>
  <c r="I12" i="1"/>
  <c r="H14" i="1"/>
  <c r="I14" i="1"/>
  <c r="H9" i="1"/>
  <c r="I9" i="1"/>
  <c r="F11" i="1"/>
  <c r="I11" i="1" s="1"/>
  <c r="H31" i="1"/>
  <c r="H32" i="1"/>
  <c r="H33" i="1"/>
  <c r="H11" i="1"/>
  <c r="H12" i="1"/>
  <c r="I31" i="1"/>
  <c r="I33" i="1"/>
  <c r="I25" i="1"/>
  <c r="D8" i="1"/>
  <c r="D54" i="1"/>
  <c r="F54" i="1"/>
  <c r="I55" i="1"/>
  <c r="H55" i="1"/>
  <c r="F8" i="1" l="1"/>
  <c r="F42" i="1" s="1"/>
  <c r="G8" i="1" s="1"/>
  <c r="D42" i="1"/>
  <c r="H8" i="1"/>
  <c r="H42" i="1" s="1"/>
  <c r="I8" i="1"/>
  <c r="I42" i="1" s="1"/>
  <c r="F86" i="1"/>
  <c r="D86" i="1"/>
  <c r="B86" i="1"/>
  <c r="H49" i="1"/>
  <c r="I49" i="1"/>
  <c r="B43" i="1"/>
  <c r="I46" i="1"/>
  <c r="H46" i="1"/>
  <c r="F97" i="1"/>
  <c r="H44" i="1"/>
  <c r="H47" i="1"/>
  <c r="H50" i="1"/>
  <c r="H53" i="1"/>
  <c r="D97" i="1"/>
  <c r="I44" i="1"/>
  <c r="I45" i="1"/>
  <c r="I47" i="1"/>
  <c r="I48" i="1"/>
  <c r="I50" i="1"/>
  <c r="I51" i="1"/>
  <c r="I53" i="1"/>
  <c r="I56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3" i="1"/>
  <c r="I85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3" i="1"/>
  <c r="H85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6" i="1"/>
  <c r="H48" i="1"/>
  <c r="H45" i="1"/>
  <c r="F84" i="1"/>
  <c r="D84" i="1"/>
  <c r="F82" i="1"/>
  <c r="D82" i="1"/>
  <c r="F79" i="1"/>
  <c r="D79" i="1"/>
  <c r="F74" i="1"/>
  <c r="D74" i="1"/>
  <c r="F72" i="1"/>
  <c r="D72" i="1"/>
  <c r="F65" i="1"/>
  <c r="D65" i="1"/>
  <c r="F61" i="1"/>
  <c r="D61" i="1"/>
  <c r="F57" i="1"/>
  <c r="D57" i="1"/>
  <c r="F52" i="1"/>
  <c r="F43" i="1"/>
  <c r="D52" i="1"/>
  <c r="D43" i="1"/>
  <c r="G40" i="1" l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1" i="1"/>
  <c r="G39" i="1"/>
  <c r="G37" i="1"/>
  <c r="G35" i="1"/>
  <c r="G33" i="1"/>
  <c r="G31" i="1"/>
  <c r="G42" i="1" s="1"/>
  <c r="G29" i="1"/>
  <c r="G27" i="1"/>
  <c r="G25" i="1"/>
  <c r="G23" i="1"/>
  <c r="G21" i="1"/>
  <c r="G19" i="1"/>
  <c r="G17" i="1"/>
  <c r="G15" i="1"/>
  <c r="G13" i="1"/>
  <c r="G11" i="1"/>
  <c r="G9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I54" i="1"/>
  <c r="I65" i="1"/>
  <c r="I74" i="1"/>
  <c r="I61" i="1"/>
  <c r="I79" i="1"/>
  <c r="I84" i="1"/>
  <c r="I72" i="1"/>
  <c r="I57" i="1"/>
  <c r="I82" i="1"/>
  <c r="I52" i="1"/>
  <c r="I97" i="1"/>
  <c r="I43" i="1"/>
  <c r="B97" i="1"/>
  <c r="H97" i="1" s="1"/>
  <c r="H86" i="1"/>
  <c r="B84" i="1"/>
  <c r="H84" i="1" s="1"/>
  <c r="B82" i="1"/>
  <c r="H82" i="1" s="1"/>
  <c r="B79" i="1"/>
  <c r="H79" i="1" s="1"/>
  <c r="B74" i="1"/>
  <c r="H74" i="1" s="1"/>
  <c r="B72" i="1"/>
  <c r="H72" i="1" s="1"/>
  <c r="B65" i="1"/>
  <c r="H65" i="1" s="1"/>
  <c r="B61" i="1"/>
  <c r="H61" i="1" s="1"/>
  <c r="B57" i="1"/>
  <c r="H57" i="1" s="1"/>
  <c r="B54" i="1"/>
  <c r="H54" i="1" s="1"/>
  <c r="B52" i="1"/>
  <c r="H52" i="1" s="1"/>
  <c r="H43" i="1"/>
  <c r="F89" i="1"/>
  <c r="E42" i="1" l="1"/>
  <c r="G46" i="1"/>
  <c r="G55" i="1"/>
  <c r="G82" i="1"/>
  <c r="G65" i="1"/>
  <c r="G45" i="1"/>
  <c r="G80" i="1"/>
  <c r="G86" i="1"/>
  <c r="G77" i="1"/>
  <c r="G85" i="1"/>
  <c r="G76" i="1"/>
  <c r="G44" i="1"/>
  <c r="G61" i="1"/>
  <c r="G59" i="1"/>
  <c r="G88" i="1"/>
  <c r="G81" i="1"/>
  <c r="G69" i="1"/>
  <c r="G52" i="1"/>
  <c r="F103" i="1"/>
  <c r="G84" i="1"/>
  <c r="G78" i="1"/>
  <c r="G67" i="1"/>
  <c r="G57" i="1"/>
  <c r="G83" i="1"/>
  <c r="G79" i="1"/>
  <c r="G71" i="1"/>
  <c r="G63" i="1"/>
  <c r="G54" i="1"/>
  <c r="G50" i="1"/>
  <c r="G47" i="1"/>
  <c r="B89" i="1"/>
  <c r="C55" i="1" s="1"/>
  <c r="G43" i="1"/>
  <c r="G72" i="1"/>
  <c r="G70" i="1"/>
  <c r="G68" i="1"/>
  <c r="G66" i="1"/>
  <c r="G64" i="1"/>
  <c r="G62" i="1"/>
  <c r="G60" i="1"/>
  <c r="G58" i="1"/>
  <c r="G56" i="1"/>
  <c r="G53" i="1"/>
  <c r="G51" i="1"/>
  <c r="G48" i="1"/>
  <c r="C46" i="1" l="1"/>
  <c r="H89" i="1"/>
  <c r="C102" i="1"/>
  <c r="C91" i="1"/>
  <c r="C58" i="1"/>
  <c r="C90" i="1"/>
  <c r="C92" i="1"/>
  <c r="C43" i="1"/>
  <c r="C59" i="1"/>
  <c r="C56" i="1"/>
  <c r="C74" i="1"/>
  <c r="C52" i="1"/>
  <c r="C65" i="1"/>
  <c r="C77" i="1"/>
  <c r="C78" i="1"/>
  <c r="C95" i="1"/>
  <c r="C62" i="1"/>
  <c r="C85" i="1"/>
  <c r="C100" i="1"/>
  <c r="C51" i="1"/>
  <c r="C69" i="1"/>
  <c r="C93" i="1"/>
  <c r="C44" i="1"/>
  <c r="C47" i="1"/>
  <c r="C71" i="1"/>
  <c r="C94" i="1"/>
  <c r="C45" i="1"/>
  <c r="C61" i="1"/>
  <c r="C83" i="1"/>
  <c r="C57" i="1"/>
  <c r="C86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2" i="1"/>
  <c r="C66" i="1"/>
  <c r="C48" i="1"/>
  <c r="C97" i="1"/>
  <c r="C80" i="1"/>
  <c r="B103" i="1"/>
  <c r="C84" i="1"/>
  <c r="C60" i="1"/>
  <c r="C81" i="1"/>
  <c r="C68" i="1"/>
  <c r="C50" i="1"/>
  <c r="C72" i="1"/>
  <c r="C96" i="1"/>
  <c r="C101" i="1"/>
  <c r="C89" i="1" l="1"/>
  <c r="G94" i="1"/>
  <c r="G91" i="1"/>
  <c r="G92" i="1"/>
  <c r="G97" i="1"/>
  <c r="G98" i="1"/>
  <c r="G95" i="1"/>
  <c r="G96" i="1"/>
  <c r="G74" i="1"/>
  <c r="G101" i="1"/>
  <c r="G102" i="1"/>
  <c r="G99" i="1"/>
  <c r="G100" i="1"/>
  <c r="G93" i="1"/>
  <c r="G90" i="1"/>
  <c r="G73" i="1"/>
  <c r="G75" i="1"/>
  <c r="I86" i="1"/>
  <c r="D89" i="1"/>
  <c r="E86" i="1" l="1"/>
  <c r="E55" i="1"/>
  <c r="E44" i="1"/>
  <c r="E65" i="1"/>
  <c r="E70" i="1"/>
  <c r="E64" i="1"/>
  <c r="E72" i="1"/>
  <c r="E47" i="1"/>
  <c r="E61" i="1"/>
  <c r="E58" i="1"/>
  <c r="E91" i="1"/>
  <c r="E84" i="1"/>
  <c r="E82" i="1"/>
  <c r="E46" i="1"/>
  <c r="D103" i="1"/>
  <c r="E71" i="1"/>
  <c r="E57" i="1"/>
  <c r="E66" i="1"/>
  <c r="E68" i="1"/>
  <c r="E102" i="1"/>
  <c r="E62" i="1"/>
  <c r="E95" i="1"/>
  <c r="E69" i="1"/>
  <c r="E94" i="1"/>
  <c r="E73" i="1"/>
  <c r="E90" i="1"/>
  <c r="E100" i="1"/>
  <c r="E76" i="1"/>
  <c r="E79" i="1"/>
  <c r="E97" i="1"/>
  <c r="E88" i="1"/>
  <c r="E83" i="1"/>
  <c r="E45" i="1"/>
  <c r="E48" i="1"/>
  <c r="E78" i="1"/>
  <c r="E93" i="1"/>
  <c r="E59" i="1"/>
  <c r="E60" i="1"/>
  <c r="E51" i="1"/>
  <c r="E74" i="1"/>
  <c r="E50" i="1"/>
  <c r="E54" i="1"/>
  <c r="E43" i="1"/>
  <c r="E77" i="1"/>
  <c r="E92" i="1"/>
  <c r="E75" i="1"/>
  <c r="E67" i="1"/>
  <c r="E63" i="1"/>
  <c r="I89" i="1"/>
  <c r="E53" i="1"/>
  <c r="E99" i="1"/>
  <c r="E101" i="1"/>
  <c r="E80" i="1"/>
  <c r="E85" i="1"/>
  <c r="E96" i="1"/>
  <c r="E98" i="1"/>
  <c r="E81" i="1"/>
  <c r="E56" i="1"/>
  <c r="E52" i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<sst xmlns="http://schemas.openxmlformats.org/spreadsheetml/2006/main" count="120" uniqueCount="118">
  <si>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</si>
  <si>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</si>
  <si>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</si>
  <si>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</si>
  <si>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</si>
  <si>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</si>
  <si>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</si>
  <si>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</si>
  <si>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</si>
  <si>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</si>
  <si>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</si>
  <si>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</si>
  <si>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</si>
  <si>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</si>
  <si>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</si>
  <si>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</si>
  <si>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</si>
  <si>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</si>
  <si>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</si>
  <si>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</si>
  <si>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</si>
  <si>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</si>
  <si>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</si>
  <si>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</si>
  <si>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</si>
  <si>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</si>
  <si>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</si>
  <si>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</si>
  <si>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</si>
  <si>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</si>
  <si>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</si>
  <si>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</si>
  <si>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</si>
  <si>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</si>
  <si>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</si>
  <si>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</si>
  <si>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</si>
  <si>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</si>
  <si>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</si>
  <si>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</si>
  <si>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</si>
  <si>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</si>
  <si>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</si>
  <si>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</si>
  <si>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</si>
  <si>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</si>
  <si>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</si>
  <si>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</si>
  <si>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</si>
  <si>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</si>
  <si>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</si>
  <si>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</si>
  <si>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</si>
  <si>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</si>
  <si>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</si>
  <si>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</si>
  <si>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</si>
  <si>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</si>
  <si>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</si>
  <si>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</si>
  <si>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</si>
  <si>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</si>
  <si>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</si>
  <si>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</si>
  <si>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</si>
  <si>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</si>
  <si>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</si>
  <si>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</si>
  <si>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</si>
  <si>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</si>
  <si>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</si>
  <si>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</si>
  <si>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</si>
  <si>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</si>
  <si>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</si>
  <si>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</si>
  <si>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</si>
  <si>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</si>
  <si>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</si>
  <si>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</si>
  <si>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</si>
  <si>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</si>
  <si>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</si>
  <si>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</si>
  <si>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</si>
  <si>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</si>
  <si>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</si>
  <si>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</si>
  <si>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</si>
  <si>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</si>
  <si>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</si>
  <si>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</si>
  <si>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</si>
  <si>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</si>
  <si>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</si>
  <si>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</si>
  <si>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</si>
  <si>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</si>
  <si>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</si>
  <si>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</si>
  <si>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</si>
  <si>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</si>
  <si>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</si>
  <si>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</si>
  <si>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</si>
  <si>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</si>
  <si>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</si>
  <si>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</si>
  <si>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</si>
  <si>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</si>
  <si>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</si>
  <si>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</si>
  <si>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</si>
  <si>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</si>
  <si>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январь-февраль   2024 года</t>
  </si>
  <si>
    <t>Факт на 01.03 .2023 (отчетный) год</t>
  </si>
  <si>
    <t>План на 2024 год по состоянию на 01.03.2024 (текущий) год</t>
  </si>
  <si>
    <t>Факт на 01.03.2024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</si>
</sst>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5"/>
  <sheetViews>
    <sheetView tabSelected="1" topLeftCell="A87" workbookViewId="0">
      <selection activeCell="E90" sqref="E90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 x14ac:dyDescent="0.25">
      <c r="A2" s="21" t="s">
        <v>114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115</v>
      </c>
      <c r="C5" s="11" t="s">
        <v>2</v>
      </c>
      <c r="D5" s="2" t="s">
        <v>116</v>
      </c>
      <c r="E5" s="2" t="s">
        <v>2</v>
      </c>
      <c r="F5" s="2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B9+B11+B14+B19+B22+B23+B24+B25+B27+B28+B29+B30</f>
        <v>9952</v>
      </c>
      <c r="C8" s="15">
        <f>B8/B42*100</f>
        <v>17.290986169990965</v>
      </c>
      <c r="D8" s="15">
        <f>D9+D11+D14+D19+D22+D23+D24+D25+D27+D28+D29+D30</f>
        <v>227813</v>
      </c>
      <c r="E8" s="15">
        <f>D8/D42*100</f>
        <v>37.945180837278095</v>
      </c>
      <c r="F8" s="15">
        <f t="shared" ref="F8" si="1">F9+F11+F14+F19+F22+F23+F24+F25+F27+F28+F29+F30</f>
        <v>33504</v>
      </c>
      <c r="G8" s="10">
        <f>F8/F42*100</f>
        <v>39.959448983242893</v>
      </c>
      <c r="H8" s="10">
        <f>F8/B8*100-100</f>
        <v>236.65594855305466</v>
      </c>
      <c r="I8" s="10">
        <f>F8/D8*100</f>
        <v>14.706798997423325</v>
      </c>
    </row>
    <row r="9" spans="1:9" ht="26.25" customHeight="1" x14ac:dyDescent="0.25">
      <c r="A9" s="3" t="s">
        <v>9</v>
      </c>
      <c r="B9" s="15">
        <f>B10</f>
        <v>936</v>
      </c>
      <c r="C9" s="15">
        <f>B9/B42*100</f>
        <v>1.6262422683994717</v>
      </c>
      <c r="D9" s="15">
        <f>D10</f>
        <v>145979</v>
      </c>
      <c r="E9" s="15">
        <f>D9/D42*100</f>
        <v>24.314677184554963</v>
      </c>
      <c r="F9" s="15">
        <f>F10</f>
        <v>21059</v>
      </c>
      <c r="G9" s="10">
        <f>F9/F42*100</f>
        <v>25.116584173176694</v>
      </c>
      <c r="H9" s="10">
        <f t="shared" ref="H9:H41" si="2">F9/B9*100-100</f>
        <v>2149.8931623931626</v>
      </c>
      <c r="I9" s="10">
        <f t="shared" ref="I9:I41" si="3">F9/D9*100</f>
        <v>14.426047582186479</v>
      </c>
    </row>
    <row r="10" spans="1:9" ht="15" customHeight="1" x14ac:dyDescent="0.25">
      <c r="A10" s="3" t="s">
        <v>10</v>
      </c>
      <c r="B10" s="15">
        <v>936</v>
      </c>
      <c r="C10" s="15">
        <f>B10/B42*100</f>
        <v>1.6262422683994717</v>
      </c>
      <c r="D10" s="15">
        <v>145979</v>
      </c>
      <c r="E10" s="15">
        <f>D10/D42*100</f>
        <v>24.314677184554963</v>
      </c>
      <c r="F10" s="15">
        <v>21059</v>
      </c>
      <c r="G10" s="10">
        <f>F10/F42*100</f>
        <v>25.116584173176694</v>
      </c>
      <c r="H10" s="10">
        <f t="shared" si="2"/>
        <v>2149.8931623931626</v>
      </c>
      <c r="I10" s="10">
        <f t="shared" si="3"/>
        <v>14.426047582186479</v>
      </c>
    </row>
    <row r="11" spans="1:9" ht="26.25" customHeight="1" x14ac:dyDescent="0.25">
      <c r="A11" s="3" t="s">
        <v>11</v>
      </c>
      <c r="B11" s="15">
        <f>B12</f>
        <v>3124</v>
      </c>
      <c r="C11" s="15" t="e">
        <f>B11/B2*100</f>
        <v>#DIV/0!</v>
      </c>
      <c r="D11" s="15">
        <f>D12</f>
        <v>28009</v>
      </c>
      <c r="E11" s="15">
        <f>D11/D42*100</f>
        <v>4.6652586554381097</v>
      </c>
      <c r="F11" s="15">
        <f>F12</f>
        <v>4867</v>
      </c>
      <c r="G11" s="10">
        <f>F11/F42*100</f>
        <v>5.8047587810841437</v>
      </c>
      <c r="H11" s="10">
        <f t="shared" si="2"/>
        <v>55.793854033290643</v>
      </c>
      <c r="I11" s="10">
        <f t="shared" si="3"/>
        <v>17.37655753507801</v>
      </c>
    </row>
    <row r="12" spans="1:9" ht="64.5" customHeight="1" x14ac:dyDescent="0.25">
      <c r="A12" s="3" t="s">
        <v>12</v>
      </c>
      <c r="B12" s="15">
        <f>B13</f>
        <v>3124</v>
      </c>
      <c r="C12" s="15">
        <f>B12/B42*100</f>
        <v>5.4277573146153317</v>
      </c>
      <c r="D12" s="15">
        <f>D13</f>
        <v>28009</v>
      </c>
      <c r="E12" s="15">
        <f>D12/D42*100</f>
        <v>4.6652586554381097</v>
      </c>
      <c r="F12" s="15">
        <f>F13</f>
        <v>4867</v>
      </c>
      <c r="G12" s="10">
        <f>F12/F42*100</f>
        <v>5.8047587810841437</v>
      </c>
      <c r="H12" s="10">
        <f t="shared" si="2"/>
        <v>55.793854033290643</v>
      </c>
      <c r="I12" s="10">
        <f t="shared" si="3"/>
        <v>17.37655753507801</v>
      </c>
    </row>
    <row r="13" spans="1:9" ht="26.25" customHeight="1" x14ac:dyDescent="0.25">
      <c r="A13" s="3" t="s">
        <v>13</v>
      </c>
      <c r="B13" s="15">
        <v>3124</v>
      </c>
      <c r="C13" s="15">
        <f>B13/B42*100</f>
        <v>5.4277573146153317</v>
      </c>
      <c r="D13" s="15">
        <v>28009</v>
      </c>
      <c r="E13" s="15">
        <f>D13/D42*100</f>
        <v>4.6652586554381097</v>
      </c>
      <c r="F13" s="15">
        <v>4867</v>
      </c>
      <c r="G13" s="10">
        <f>F13/F42*100</f>
        <v>5.8047587810841437</v>
      </c>
      <c r="H13" s="10">
        <f t="shared" si="2"/>
        <v>55.793854033290643</v>
      </c>
      <c r="I13" s="10">
        <f t="shared" si="3"/>
        <v>17.37655753507801</v>
      </c>
    </row>
    <row r="14" spans="1:9" ht="26.25" customHeight="1" x14ac:dyDescent="0.25">
      <c r="A14" s="3" t="s">
        <v>14</v>
      </c>
      <c r="B14" s="15">
        <f>B15+B16+B17+B18</f>
        <v>-9</v>
      </c>
      <c r="C14" s="15">
        <f>B14/B42*100</f>
        <v>-1.5636944888456458E-2</v>
      </c>
      <c r="D14" s="15">
        <f>D15+D16+D17+D18</f>
        <v>2882</v>
      </c>
      <c r="E14" s="15">
        <f>D14/D42*100</f>
        <v>0.48003411207014296</v>
      </c>
      <c r="F14" s="15">
        <f>F15+F16+F17+F18</f>
        <v>444</v>
      </c>
      <c r="G14" s="10">
        <f>F14/F42*100</f>
        <v>0.52954857176933634</v>
      </c>
      <c r="H14" s="10">
        <f t="shared" si="2"/>
        <v>-5033.3333333333339</v>
      </c>
      <c r="I14" s="10">
        <f t="shared" si="3"/>
        <v>15.405968077723802</v>
      </c>
    </row>
    <row r="15" spans="1:9" ht="26.25" customHeight="1" x14ac:dyDescent="0.25">
      <c r="A15" s="3" t="s">
        <v>15</v>
      </c>
      <c r="B15" s="15">
        <v>8</v>
      </c>
      <c r="C15" s="15">
        <f>B15/B42*100</f>
        <v>1.3899506567516854E-2</v>
      </c>
      <c r="D15" s="15">
        <v>1455</v>
      </c>
      <c r="E15" s="15">
        <f>D15/D42*100</f>
        <v>0.24234893582999931</v>
      </c>
      <c r="F15" s="15">
        <v>-2</v>
      </c>
      <c r="G15" s="10">
        <f>F15/F42*100</f>
        <v>-2.3853539268889022E-3</v>
      </c>
      <c r="H15" s="10">
        <f t="shared" si="2"/>
        <v>-125</v>
      </c>
      <c r="I15" s="10">
        <f t="shared" si="3"/>
        <v>-0.13745704467353953</v>
      </c>
    </row>
    <row r="16" spans="1:9" ht="26.25" customHeight="1" x14ac:dyDescent="0.25">
      <c r="A16" s="3" t="s">
        <v>106</v>
      </c>
      <c r="B16" s="15">
        <v>-76</v>
      </c>
      <c r="C16" s="15">
        <f>B16/B42*100</f>
        <v>-0.1320453123914101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2"/>
        <v>-100</v>
      </c>
      <c r="I16" s="10"/>
    </row>
    <row r="17" spans="1:9" ht="39" customHeight="1" x14ac:dyDescent="0.25">
      <c r="A17" s="3" t="s">
        <v>107</v>
      </c>
      <c r="B17" s="15">
        <v>13</v>
      </c>
      <c r="C17" s="15">
        <f>B17/B42*100</f>
        <v>2.2586698172214887E-2</v>
      </c>
      <c r="D17" s="15">
        <v>207</v>
      </c>
      <c r="E17" s="15">
        <f>D17/D42*100</f>
        <v>3.4478508396432891E-2</v>
      </c>
      <c r="F17" s="15">
        <v>0</v>
      </c>
      <c r="G17" s="10">
        <f>F17/F42*100</f>
        <v>0</v>
      </c>
      <c r="H17" s="10"/>
      <c r="I17" s="10">
        <f t="shared" si="3"/>
        <v>0</v>
      </c>
    </row>
    <row r="18" spans="1:9" ht="26.25" customHeight="1" x14ac:dyDescent="0.25">
      <c r="A18" s="3" t="s">
        <v>108</v>
      </c>
      <c r="B18" s="15">
        <v>46</v>
      </c>
      <c r="C18" s="15">
        <f>B18/B42*100</f>
        <v>7.9922162763221907E-2</v>
      </c>
      <c r="D18" s="15">
        <v>1220</v>
      </c>
      <c r="E18" s="15">
        <f>D18/D42*100</f>
        <v>0.20320666784371078</v>
      </c>
      <c r="F18" s="15">
        <v>446</v>
      </c>
      <c r="G18" s="10">
        <f>F18/F42*100</f>
        <v>0.53193392569622522</v>
      </c>
      <c r="H18" s="10">
        <f t="shared" si="2"/>
        <v>869.56521739130426</v>
      </c>
      <c r="I18" s="10">
        <f t="shared" si="3"/>
        <v>36.557377049180332</v>
      </c>
    </row>
    <row r="19" spans="1:9" ht="15" customHeight="1" x14ac:dyDescent="0.25">
      <c r="A19" s="3" t="s">
        <v>16</v>
      </c>
      <c r="B19" s="15">
        <f>B20+B21</f>
        <v>11</v>
      </c>
      <c r="C19" s="15">
        <f>B19/B42*100</f>
        <v>1.9111821530335672E-2</v>
      </c>
      <c r="D19" s="15">
        <f>D20+D21</f>
        <v>16620</v>
      </c>
      <c r="E19" s="15">
        <f>D19/D42*100</f>
        <v>2.768274442264322</v>
      </c>
      <c r="F19" s="15">
        <f>F20+F21</f>
        <v>1331</v>
      </c>
      <c r="G19" s="10">
        <f>F19/F42*100</f>
        <v>1.5874530383445644</v>
      </c>
      <c r="H19" s="10"/>
      <c r="I19" s="10"/>
    </row>
    <row r="20" spans="1:9" ht="26.25" customHeight="1" x14ac:dyDescent="0.25">
      <c r="A20" s="3" t="s">
        <v>109</v>
      </c>
      <c r="B20" s="15">
        <v>-77</v>
      </c>
      <c r="C20" s="15">
        <f>B20/B42*100</f>
        <v>-0.13378275071234971</v>
      </c>
      <c r="D20" s="15">
        <v>3650</v>
      </c>
      <c r="E20" s="15">
        <f>D20/D42*100</f>
        <v>0.60795437510618389</v>
      </c>
      <c r="F20" s="15">
        <v>221</v>
      </c>
      <c r="G20" s="10">
        <f>F20/F42*100</f>
        <v>0.26358160892122368</v>
      </c>
      <c r="H20" s="10"/>
      <c r="I20" s="10"/>
    </row>
    <row r="21" spans="1:9" ht="15" customHeight="1" x14ac:dyDescent="0.25">
      <c r="A21" s="3" t="s">
        <v>110</v>
      </c>
      <c r="B21" s="15">
        <v>88</v>
      </c>
      <c r="C21" s="15">
        <f>B21/B42*100</f>
        <v>0.15289457224268538</v>
      </c>
      <c r="D21" s="15">
        <v>12970</v>
      </c>
      <c r="E21" s="15">
        <f>D21/D42*100</f>
        <v>2.1603200671581382</v>
      </c>
      <c r="F21" s="15">
        <v>1110</v>
      </c>
      <c r="G21" s="10">
        <f>F21/F42*100</f>
        <v>1.3238714294233407</v>
      </c>
      <c r="H21" s="10"/>
      <c r="I21" s="10"/>
    </row>
    <row r="22" spans="1:9" ht="15" customHeight="1" x14ac:dyDescent="0.25">
      <c r="A22" s="3" t="s">
        <v>17</v>
      </c>
      <c r="B22" s="15">
        <v>369</v>
      </c>
      <c r="C22" s="15">
        <f>B22/B42*100</f>
        <v>0.64111474042671479</v>
      </c>
      <c r="D22" s="15">
        <v>2270</v>
      </c>
      <c r="E22" s="15">
        <f>D22/D42*100</f>
        <v>0.37809765246329785</v>
      </c>
      <c r="F22" s="15">
        <v>402</v>
      </c>
      <c r="G22" s="10">
        <f>F22/F42*100</f>
        <v>0.47945613930466935</v>
      </c>
      <c r="H22" s="10">
        <f t="shared" si="2"/>
        <v>8.9430894308943039</v>
      </c>
      <c r="I22" s="10">
        <f t="shared" si="3"/>
        <v>17.709251101321584</v>
      </c>
    </row>
    <row r="23" spans="1:9" ht="51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26.25" customHeight="1" x14ac:dyDescent="0.25">
      <c r="A24" s="3" t="s">
        <v>19</v>
      </c>
      <c r="B24" s="15">
        <v>2067</v>
      </c>
      <c r="C24" s="15">
        <f>B24/B42*100</f>
        <v>3.5912850093821671</v>
      </c>
      <c r="D24" s="15">
        <v>8914</v>
      </c>
      <c r="E24" s="15">
        <f>D24/D42*100</f>
        <v>1.4847411779990474</v>
      </c>
      <c r="F24" s="15">
        <v>2601</v>
      </c>
      <c r="G24" s="10">
        <f>F24/F42*100</f>
        <v>3.1021527819190169</v>
      </c>
      <c r="H24" s="10">
        <f t="shared" si="2"/>
        <v>25.834542815674894</v>
      </c>
      <c r="I24" s="10">
        <f t="shared" si="3"/>
        <v>29.178819833969037</v>
      </c>
    </row>
    <row r="25" spans="1:9" ht="51.75" customHeight="1" x14ac:dyDescent="0.25">
      <c r="A25" s="3" t="s">
        <v>20</v>
      </c>
      <c r="B25" s="15">
        <f>B26</f>
        <v>42</v>
      </c>
      <c r="C25" s="15">
        <f>B25/B42*100</f>
        <v>7.2972409479463471E-2</v>
      </c>
      <c r="D25" s="15">
        <f>D26</f>
        <v>231</v>
      </c>
      <c r="E25" s="15">
        <f>D25/D42*100</f>
        <v>3.8476016616309172E-2</v>
      </c>
      <c r="F25" s="15">
        <f>F26</f>
        <v>43</v>
      </c>
      <c r="G25" s="10">
        <f>F25/F42*100</f>
        <v>5.1285109428111396E-2</v>
      </c>
      <c r="H25" s="10"/>
      <c r="I25" s="10">
        <f t="shared" si="3"/>
        <v>18.614718614718615</v>
      </c>
    </row>
    <row r="26" spans="1:9" ht="26.25" customHeight="1" x14ac:dyDescent="0.25">
      <c r="A26" s="3" t="s">
        <v>21</v>
      </c>
      <c r="B26" s="15">
        <v>42</v>
      </c>
      <c r="C26" s="15">
        <f>B26/B42*100</f>
        <v>7.2972409479463471E-2</v>
      </c>
      <c r="D26" s="15">
        <v>231</v>
      </c>
      <c r="E26" s="15">
        <f>D26/D42*100</f>
        <v>3.8476016616309172E-2</v>
      </c>
      <c r="F26" s="15">
        <v>43</v>
      </c>
      <c r="G26" s="10">
        <f>F26/F42*100</f>
        <v>5.1285109428111396E-2</v>
      </c>
      <c r="H26" s="10"/>
      <c r="I26" s="10">
        <f t="shared" si="3"/>
        <v>18.614718614718615</v>
      </c>
    </row>
    <row r="27" spans="1:9" ht="64.5" customHeight="1" x14ac:dyDescent="0.25">
      <c r="A27" s="3" t="s">
        <v>22</v>
      </c>
      <c r="B27" s="15">
        <v>2114</v>
      </c>
      <c r="C27" s="15">
        <f>B27/B42*100</f>
        <v>3.6729446104663284</v>
      </c>
      <c r="D27" s="15">
        <v>13923</v>
      </c>
      <c r="E27" s="15">
        <f>D27/D42*100</f>
        <v>2.3190544560557256</v>
      </c>
      <c r="F27" s="15">
        <v>2601</v>
      </c>
      <c r="G27" s="10">
        <f>F27/F42*100</f>
        <v>3.1021527819190169</v>
      </c>
      <c r="H27" s="10">
        <f t="shared" si="2"/>
        <v>23.036896877956465</v>
      </c>
      <c r="I27" s="10">
        <f t="shared" si="3"/>
        <v>18.681318681318682</v>
      </c>
    </row>
    <row r="28" spans="1:9" ht="64.5" customHeight="1" x14ac:dyDescent="0.25">
      <c r="A28" s="3" t="s">
        <v>23</v>
      </c>
      <c r="B28" s="15">
        <v>1172</v>
      </c>
      <c r="C28" s="15">
        <f>B28/B42*100</f>
        <v>2.036277712141219</v>
      </c>
      <c r="D28" s="15">
        <v>7854</v>
      </c>
      <c r="E28" s="15">
        <f>D28/D42*100</f>
        <v>1.3081845649545116</v>
      </c>
      <c r="F28" s="15">
        <v>102</v>
      </c>
      <c r="G28" s="10">
        <f>F28/F42*100</f>
        <v>0.12165305027133401</v>
      </c>
      <c r="H28" s="10">
        <f t="shared" si="2"/>
        <v>-91.296928327645048</v>
      </c>
      <c r="I28" s="10">
        <f t="shared" si="3"/>
        <v>1.2987012987012987</v>
      </c>
    </row>
    <row r="29" spans="1:9" ht="26.25" customHeight="1" x14ac:dyDescent="0.25">
      <c r="A29" s="3" t="s">
        <v>24</v>
      </c>
      <c r="B29" s="15">
        <v>104</v>
      </c>
      <c r="C29" s="15">
        <f>B29/B42*100</f>
        <v>0.1806935853777191</v>
      </c>
      <c r="D29" s="15">
        <v>1011</v>
      </c>
      <c r="E29" s="15">
        <f>D29/D42*100</f>
        <v>0.16839503376228818</v>
      </c>
      <c r="F29" s="15">
        <v>30</v>
      </c>
      <c r="G29" s="10">
        <f>F29/F42*100</f>
        <v>3.578030890333353E-2</v>
      </c>
      <c r="H29" s="10">
        <f t="shared" si="2"/>
        <v>-71.15384615384616</v>
      </c>
      <c r="I29" s="10">
        <f t="shared" si="3"/>
        <v>2.9673590504451042</v>
      </c>
    </row>
    <row r="30" spans="1:9" ht="39" customHeight="1" x14ac:dyDescent="0.25">
      <c r="A30" s="3" t="s">
        <v>25</v>
      </c>
      <c r="B30" s="15">
        <v>22</v>
      </c>
      <c r="C30" s="15">
        <f>B30/B42*100</f>
        <v>3.8223643060671345E-2</v>
      </c>
      <c r="D30" s="15">
        <v>120</v>
      </c>
      <c r="E30" s="15">
        <f>D30/D42*100</f>
        <v>1.9987541099381386E-2</v>
      </c>
      <c r="F30" s="15">
        <v>24</v>
      </c>
      <c r="G30" s="10">
        <f>F30/F42*100</f>
        <v>2.8624247122666827E-2</v>
      </c>
      <c r="H30" s="10">
        <f t="shared" si="2"/>
        <v>9.0909090909090793</v>
      </c>
      <c r="I30" s="10">
        <f t="shared" si="3"/>
        <v>20</v>
      </c>
    </row>
    <row r="31" spans="1:9" ht="26.25" customHeight="1" x14ac:dyDescent="0.25">
      <c r="A31" s="3" t="s">
        <v>26</v>
      </c>
      <c r="B31" s="15">
        <f t="shared" ref="B31" si="4">B32+B39+B40+B41</f>
        <v>47604</v>
      </c>
      <c r="C31" s="15">
        <f>B31/B42*100</f>
        <v>82.709013830009042</v>
      </c>
      <c r="D31" s="15">
        <f>D32+D39+D40+D41</f>
        <v>372561</v>
      </c>
      <c r="E31" s="15">
        <f>D31/D42*100</f>
        <v>62.054819162721905</v>
      </c>
      <c r="F31" s="15">
        <f t="shared" ref="F31" si="5">F32+F39+F40+F41</f>
        <v>50341</v>
      </c>
      <c r="G31" s="10">
        <f>F31/F42*100</f>
        <v>60.040551016757114</v>
      </c>
      <c r="H31" s="10">
        <f t="shared" si="2"/>
        <v>5.749516847323747</v>
      </c>
      <c r="I31" s="10">
        <f t="shared" si="3"/>
        <v>13.512149688238972</v>
      </c>
    </row>
    <row r="32" spans="1:9" ht="15" customHeight="1" x14ac:dyDescent="0.25">
      <c r="A32" s="3" t="s">
        <v>27</v>
      </c>
      <c r="B32" s="15">
        <f t="shared" ref="B32" si="6">B33+B36+B37+B38</f>
        <v>47601</v>
      </c>
      <c r="C32" s="15">
        <f>B32/B42*100</f>
        <v>82.703801515046223</v>
      </c>
      <c r="D32" s="15">
        <f>D33+D36+D37+D38</f>
        <v>372241</v>
      </c>
      <c r="E32" s="15">
        <f>D32/D42*100</f>
        <v>62.001519053123552</v>
      </c>
      <c r="F32" s="15">
        <f t="shared" ref="F32" si="7">F33+F36+F37+F38</f>
        <v>51416</v>
      </c>
      <c r="G32" s="10">
        <f>F32/F42*100</f>
        <v>61.322678752459893</v>
      </c>
      <c r="H32" s="10">
        <f t="shared" si="2"/>
        <v>8.0145375097161917</v>
      </c>
      <c r="I32" s="10">
        <f t="shared" si="3"/>
        <v>13.812556918770365</v>
      </c>
    </row>
    <row r="33" spans="1:9" ht="51.75" customHeight="1" x14ac:dyDescent="0.25">
      <c r="A33" s="3" t="s">
        <v>28</v>
      </c>
      <c r="B33" s="15">
        <f>B34+B35</f>
        <v>15338</v>
      </c>
      <c r="C33" s="15">
        <f>B33/B42*100</f>
        <v>26.648828966571685</v>
      </c>
      <c r="D33" s="15">
        <f>D34+D35</f>
        <v>65768</v>
      </c>
      <c r="E33" s="15">
        <f>D33/D42*100</f>
        <v>10.954505025200959</v>
      </c>
      <c r="F33" s="15">
        <f>F34+F35</f>
        <v>16442</v>
      </c>
      <c r="G33" s="10">
        <f>F33/F42*100</f>
        <v>19.609994632953665</v>
      </c>
      <c r="H33" s="10">
        <f t="shared" si="2"/>
        <v>7.1978093623679769</v>
      </c>
      <c r="I33" s="10">
        <f t="shared" si="3"/>
        <v>25</v>
      </c>
    </row>
    <row r="34" spans="1:9" ht="39" customHeight="1" x14ac:dyDescent="0.25">
      <c r="A34" s="3" t="s">
        <v>29</v>
      </c>
      <c r="B34" s="15">
        <v>15338</v>
      </c>
      <c r="C34" s="15">
        <f>B34/B42*100</f>
        <v>26.648828966571685</v>
      </c>
      <c r="D34" s="15">
        <v>65768</v>
      </c>
      <c r="E34" s="15">
        <f>D34/D42*100</f>
        <v>10.954505025200959</v>
      </c>
      <c r="F34" s="15">
        <v>16442</v>
      </c>
      <c r="G34" s="10">
        <f>F34/F42*100</f>
        <v>19.609994632953665</v>
      </c>
      <c r="H34" s="10">
        <f t="shared" si="2"/>
        <v>7.1978093623679769</v>
      </c>
      <c r="I34" s="10">
        <f t="shared" si="3"/>
        <v>25</v>
      </c>
    </row>
    <row r="35" spans="1:9" ht="26.25" customHeight="1" x14ac:dyDescent="0.25">
      <c r="A35" s="19" t="s">
        <v>111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20" t="s">
        <v>112</v>
      </c>
      <c r="B36" s="15">
        <v>2209</v>
      </c>
      <c r="C36" s="15">
        <f>B36/B42*100</f>
        <v>3.8380012509555907</v>
      </c>
      <c r="D36" s="15">
        <v>35998</v>
      </c>
      <c r="E36" s="15">
        <f>D36/D42*100</f>
        <v>5.9959292041294256</v>
      </c>
      <c r="F36" s="15">
        <v>3362</v>
      </c>
      <c r="G36" s="10">
        <f>F36/F42*100</f>
        <v>4.0097799511002448</v>
      </c>
      <c r="H36" s="10"/>
      <c r="I36" s="10">
        <f t="shared" si="3"/>
        <v>9.3394077448747161</v>
      </c>
    </row>
    <row r="37" spans="1:9" ht="26.25" customHeight="1" x14ac:dyDescent="0.25">
      <c r="A37" s="20" t="s">
        <v>113</v>
      </c>
      <c r="B37" s="15">
        <v>28191</v>
      </c>
      <c r="C37" s="15">
        <f>B37/B42*100</f>
        <v>48.980123705608456</v>
      </c>
      <c r="D37" s="15">
        <v>270475</v>
      </c>
      <c r="E37" s="15">
        <f>D37/ D42*100</f>
        <v>45.051084823793168</v>
      </c>
      <c r="F37" s="15">
        <v>30703</v>
      </c>
      <c r="G37" s="10">
        <f>F37/F42*100</f>
        <v>36.618760808634981</v>
      </c>
      <c r="H37" s="10">
        <f t="shared" si="2"/>
        <v>8.9106452413890906</v>
      </c>
      <c r="I37" s="10">
        <f t="shared" si="3"/>
        <v>11.351511230243091</v>
      </c>
    </row>
    <row r="38" spans="1:9" ht="26.25" customHeight="1" x14ac:dyDescent="0.25">
      <c r="A38" s="3" t="s">
        <v>30</v>
      </c>
      <c r="B38" s="15">
        <v>1863</v>
      </c>
      <c r="C38" s="15">
        <f>B38/B42*100</f>
        <v>3.2368475919104869</v>
      </c>
      <c r="D38" s="15">
        <v>0</v>
      </c>
      <c r="E38" s="15">
        <f>D38/ D42*100</f>
        <v>0</v>
      </c>
      <c r="F38" s="15">
        <v>909</v>
      </c>
      <c r="G38" s="10">
        <f>F38/F42*100</f>
        <v>1.084143359771006</v>
      </c>
      <c r="H38" s="10"/>
      <c r="I38" s="10"/>
    </row>
    <row r="39" spans="1:9" ht="64.5" customHeight="1" x14ac:dyDescent="0.25">
      <c r="A39" s="3" t="s">
        <v>31</v>
      </c>
      <c r="B39" s="15">
        <v>10</v>
      </c>
      <c r="C39" s="15">
        <f>B39/B42*100</f>
        <v>1.7374383209396067E-2</v>
      </c>
      <c r="D39" s="15">
        <v>320</v>
      </c>
      <c r="E39" s="15">
        <f>D39/D42*100</f>
        <v>5.3300109598350368E-2</v>
      </c>
      <c r="F39" s="15">
        <v>6</v>
      </c>
      <c r="G39" s="10">
        <f>F39/F42*100</f>
        <v>7.1560617806667066E-3</v>
      </c>
      <c r="H39" s="10"/>
      <c r="I39" s="10"/>
    </row>
    <row r="40" spans="1:9" ht="39" customHeight="1" x14ac:dyDescent="0.25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396</v>
      </c>
      <c r="G40" s="10">
        <f>F40/F42*100</f>
        <v>0.47230007752400266</v>
      </c>
      <c r="H40" s="10"/>
      <c r="I40" s="10"/>
    </row>
    <row r="41" spans="1:9" ht="39" customHeight="1" x14ac:dyDescent="0.25">
      <c r="A41" s="3" t="s">
        <v>33</v>
      </c>
      <c r="B41" s="15">
        <v>-7</v>
      </c>
      <c r="C41" s="15">
        <f>B41/B42*100</f>
        <v>-1.2162068246577246E-2</v>
      </c>
      <c r="D41" s="15">
        <v>0</v>
      </c>
      <c r="E41" s="15">
        <f>D41/D42*100</f>
        <v>0</v>
      </c>
      <c r="F41" s="15">
        <v>-1477</v>
      </c>
      <c r="G41" s="10">
        <f>F41/F42*100</f>
        <v>-1.7615838750074542</v>
      </c>
      <c r="H41" s="10">
        <f t="shared" si="2"/>
        <v>21000</v>
      </c>
      <c r="I41" s="10" t="e">
        <f t="shared" si="3"/>
        <v>#DIV/0!</v>
      </c>
    </row>
    <row r="42" spans="1:9" s="14" customFormat="1" ht="15" customHeight="1" x14ac:dyDescent="0.25">
      <c r="A42" s="12" t="s">
        <v>34</v>
      </c>
      <c r="B42" s="16">
        <f>B31+B8</f>
        <v>57556</v>
      </c>
      <c r="C42" s="16">
        <f t="shared" ref="C42:I42" si="8">C31+C8</f>
        <v>100</v>
      </c>
      <c r="D42" s="16">
        <f t="shared" si="8"/>
        <v>600374</v>
      </c>
      <c r="E42" s="16">
        <f t="shared" si="8"/>
        <v>100</v>
      </c>
      <c r="F42" s="16">
        <f t="shared" si="8"/>
        <v>83845</v>
      </c>
      <c r="G42" s="16">
        <f t="shared" si="8"/>
        <v>100</v>
      </c>
      <c r="H42" s="16">
        <f t="shared" si="8"/>
        <v>242.4054654003784</v>
      </c>
      <c r="I42" s="16">
        <f t="shared" si="8"/>
        <v>28.218948685662298</v>
      </c>
    </row>
    <row r="43" spans="1:9" ht="26.25" customHeight="1" x14ac:dyDescent="0.25">
      <c r="A43" s="3" t="s">
        <v>35</v>
      </c>
      <c r="B43" s="17">
        <f>SUM(B44:B51)</f>
        <v>8979.5</v>
      </c>
      <c r="C43" s="9">
        <f>B43/B89*100</f>
        <v>13.799648074012033</v>
      </c>
      <c r="D43" s="17">
        <f>SUM(D44:D51)</f>
        <v>87436</v>
      </c>
      <c r="E43" s="9">
        <f>D43/D89*100</f>
        <v>13.872593187743776</v>
      </c>
      <c r="F43" s="17">
        <f>SUM(F44:F51)</f>
        <v>9692.7999999999993</v>
      </c>
      <c r="G43" s="9">
        <f>F43/F89*100</f>
        <v>12.47760087330848</v>
      </c>
      <c r="H43" s="9">
        <f>F43/B43*100-100</f>
        <v>7.9436494236872761</v>
      </c>
      <c r="I43" s="10">
        <f t="shared" ref="I43:I65" si="9">F43/D43*100</f>
        <v>11.0855940344938</v>
      </c>
    </row>
    <row r="44" spans="1:9" ht="53.25" customHeight="1" x14ac:dyDescent="0.25">
      <c r="A44" s="3" t="s">
        <v>103</v>
      </c>
      <c r="B44" s="28">
        <v>695.4</v>
      </c>
      <c r="C44" s="9">
        <f>B44/B89*100</f>
        <v>1.0686870394418362</v>
      </c>
      <c r="D44" s="17">
        <v>6286.8</v>
      </c>
      <c r="E44" s="9">
        <f>D44/D89*100</f>
        <v>0.9974635030503175</v>
      </c>
      <c r="F44" s="17">
        <v>814</v>
      </c>
      <c r="G44" s="9">
        <f>F44/F89*100</f>
        <v>1.0478671912010054</v>
      </c>
      <c r="H44" s="9">
        <f>F44/B44*100-100</f>
        <v>17.054932412999719</v>
      </c>
      <c r="I44" s="10">
        <f t="shared" si="9"/>
        <v>12.947763568110963</v>
      </c>
    </row>
    <row r="45" spans="1:9" ht="81.75" customHeight="1" x14ac:dyDescent="0.25">
      <c r="A45" s="3" t="s">
        <v>36</v>
      </c>
      <c r="B45" s="28">
        <v>23</v>
      </c>
      <c r="C45" s="9">
        <f>B45/B89*100</f>
        <v>3.5346278267417645E-2</v>
      </c>
      <c r="D45" s="17">
        <v>287</v>
      </c>
      <c r="E45" s="9">
        <f>D45/D89*100</f>
        <v>4.5535411556824001E-2</v>
      </c>
      <c r="F45" s="17">
        <v>25.7</v>
      </c>
      <c r="G45" s="9">
        <f>F45/F89*100</f>
        <v>3.3083767584601763E-2</v>
      </c>
      <c r="H45" s="9">
        <f>F45/B45*100-100</f>
        <v>11.739130434782609</v>
      </c>
      <c r="I45" s="10">
        <f t="shared" si="9"/>
        <v>8.9547038327526121</v>
      </c>
    </row>
    <row r="46" spans="1:9" ht="105.75" customHeight="1" x14ac:dyDescent="0.25">
      <c r="A46" s="3" t="s">
        <v>37</v>
      </c>
      <c r="B46" s="28">
        <v>2826.9</v>
      </c>
      <c r="C46" s="9">
        <f>B46/B89*100</f>
        <v>4.3443649580070849</v>
      </c>
      <c r="D46" s="17">
        <v>31198.2</v>
      </c>
      <c r="E46" s="9">
        <f>D46/D89*100</f>
        <v>4.9499054941885241</v>
      </c>
      <c r="F46" s="17">
        <v>3817.9</v>
      </c>
      <c r="G46" s="9">
        <f>F46/F89*100</f>
        <v>4.9148060802043219</v>
      </c>
      <c r="H46" s="9">
        <f>F46/B46*100-100</f>
        <v>35.056068484912799</v>
      </c>
      <c r="I46" s="10">
        <f t="shared" si="9"/>
        <v>12.237564987723651</v>
      </c>
    </row>
    <row r="47" spans="1:9" ht="15" customHeight="1" x14ac:dyDescent="0.25">
      <c r="A47" s="3" t="s">
        <v>38</v>
      </c>
      <c r="B47" s="28">
        <v>0</v>
      </c>
      <c r="C47" s="9">
        <f>B47/B89*100</f>
        <v>0</v>
      </c>
      <c r="D47" s="17">
        <v>1.6</v>
      </c>
      <c r="E47" s="9">
        <f>D47/D89*100</f>
        <v>2.5385595293002931E-4</v>
      </c>
      <c r="F47" s="17">
        <v>0</v>
      </c>
      <c r="G47" s="9">
        <f>F47/F89*100</f>
        <v>0</v>
      </c>
      <c r="H47" s="9" t="e">
        <f t="shared" ref="H47:H50" si="10">F47/B47*100-100</f>
        <v>#DIV/0!</v>
      </c>
      <c r="I47" s="10">
        <f t="shared" si="9"/>
        <v>0</v>
      </c>
    </row>
    <row r="48" spans="1:9" ht="64.5" customHeight="1" x14ac:dyDescent="0.25">
      <c r="A48" s="3" t="s">
        <v>39</v>
      </c>
      <c r="B48" s="28">
        <v>804.8</v>
      </c>
      <c r="C48" s="9">
        <f>B48/B89*100</f>
        <v>1.2368123804181617</v>
      </c>
      <c r="D48" s="17">
        <v>7120</v>
      </c>
      <c r="E48" s="9">
        <f>D48/D89*100</f>
        <v>1.1296589905386303</v>
      </c>
      <c r="F48" s="17">
        <v>900.9</v>
      </c>
      <c r="G48" s="9">
        <f>F48/F89*100</f>
        <v>1.1597340940454368</v>
      </c>
      <c r="H48" s="9">
        <f t="shared" si="10"/>
        <v>11.94085487077534</v>
      </c>
      <c r="I48" s="10">
        <f t="shared" si="9"/>
        <v>12.653089887640448</v>
      </c>
    </row>
    <row r="49" spans="1:9" ht="32.25" customHeight="1" x14ac:dyDescent="0.25">
      <c r="A49" s="3" t="s">
        <v>104</v>
      </c>
      <c r="B49" s="28">
        <v>0</v>
      </c>
      <c r="C49" s="9"/>
      <c r="D49" s="17">
        <v>0</v>
      </c>
      <c r="E49" s="9"/>
      <c r="F49" s="17">
        <v>0</v>
      </c>
      <c r="G49" s="9"/>
      <c r="H49" s="9" t="e">
        <f t="shared" si="10"/>
        <v>#DIV/0!</v>
      </c>
      <c r="I49" s="10" t="e">
        <f t="shared" si="9"/>
        <v>#DIV/0!</v>
      </c>
    </row>
    <row r="50" spans="1:9" ht="15" customHeight="1" x14ac:dyDescent="0.25">
      <c r="A50" s="3" t="s">
        <v>40</v>
      </c>
      <c r="B50" s="28">
        <v>0</v>
      </c>
      <c r="C50" s="9">
        <f>B50/B89*100</f>
        <v>0</v>
      </c>
      <c r="D50" s="17">
        <v>100</v>
      </c>
      <c r="E50" s="9">
        <f>D50/D89*100</f>
        <v>1.5865997058126829E-2</v>
      </c>
      <c r="F50" s="17">
        <v>0</v>
      </c>
      <c r="G50" s="9">
        <f>F50/F89*100</f>
        <v>0</v>
      </c>
      <c r="H50" s="9" t="e">
        <f t="shared" si="10"/>
        <v>#DIV/0!</v>
      </c>
      <c r="I50" s="10">
        <f t="shared" si="9"/>
        <v>0</v>
      </c>
    </row>
    <row r="51" spans="1:9" ht="26.25" customHeight="1" x14ac:dyDescent="0.25">
      <c r="A51" s="3" t="s">
        <v>41</v>
      </c>
      <c r="B51" s="28">
        <v>4629.3999999999996</v>
      </c>
      <c r="C51" s="9">
        <f>B51/B89*100</f>
        <v>7.1144374178775323</v>
      </c>
      <c r="D51" s="17">
        <v>42442.400000000001</v>
      </c>
      <c r="E51" s="9">
        <f>D51/D89*100</f>
        <v>6.7339099353984215</v>
      </c>
      <c r="F51" s="17">
        <v>4134.3</v>
      </c>
      <c r="G51" s="9">
        <f>F51/F89*100</f>
        <v>5.3221097402731159</v>
      </c>
      <c r="H51" s="9">
        <f>F51/B51*100-100</f>
        <v>-10.69469045664664</v>
      </c>
      <c r="I51" s="10">
        <f t="shared" si="9"/>
        <v>9.7409665805892214</v>
      </c>
    </row>
    <row r="52" spans="1:9" ht="15" customHeight="1" x14ac:dyDescent="0.25">
      <c r="A52" s="3" t="s">
        <v>42</v>
      </c>
      <c r="B52" s="17">
        <f>B53</f>
        <v>191.9</v>
      </c>
      <c r="C52" s="9">
        <f>B52/B89*100</f>
        <v>0.29491090432684547</v>
      </c>
      <c r="D52" s="17">
        <f>D53</f>
        <v>1877</v>
      </c>
      <c r="E52" s="9">
        <f>D52/D89*100</f>
        <v>0.29780476478104057</v>
      </c>
      <c r="F52" s="17">
        <f>F53</f>
        <v>278.10000000000002</v>
      </c>
      <c r="G52" s="9">
        <f>F52/F89*100</f>
        <v>0.35799983522481521</v>
      </c>
      <c r="H52" s="9">
        <f>F52/B52*100-100</f>
        <v>44.919228764981767</v>
      </c>
      <c r="I52" s="10">
        <f t="shared" si="9"/>
        <v>14.816196057538628</v>
      </c>
    </row>
    <row r="53" spans="1:9" ht="26.25" customHeight="1" x14ac:dyDescent="0.25">
      <c r="A53" s="3" t="s">
        <v>43</v>
      </c>
      <c r="B53" s="29">
        <v>191.9</v>
      </c>
      <c r="C53" s="9">
        <f>B53/B89*100</f>
        <v>0.29491090432684547</v>
      </c>
      <c r="D53" s="17">
        <v>1877</v>
      </c>
      <c r="E53" s="9">
        <f>D53/D89*100</f>
        <v>0.29780476478104057</v>
      </c>
      <c r="F53" s="17">
        <v>278.10000000000002</v>
      </c>
      <c r="G53" s="9">
        <f>F53/F89*100</f>
        <v>0.35799983522481521</v>
      </c>
      <c r="H53" s="9">
        <f t="shared" ref="H53:H102" si="11">F53/B53*100-100</f>
        <v>44.919228764981767</v>
      </c>
      <c r="I53" s="10">
        <f t="shared" si="9"/>
        <v>14.816196057538628</v>
      </c>
    </row>
    <row r="54" spans="1:9" ht="51.75" customHeight="1" x14ac:dyDescent="0.25">
      <c r="A54" s="3" t="s">
        <v>44</v>
      </c>
      <c r="B54" s="17">
        <f>B56</f>
        <v>84.7</v>
      </c>
      <c r="C54" s="9">
        <f>B54/B89*100</f>
        <v>0.13016651170653368</v>
      </c>
      <c r="D54" s="17">
        <f>SUM(D55:D56)</f>
        <v>2322</v>
      </c>
      <c r="E54" s="9">
        <f>D54/D89*100</f>
        <v>0.36840845168970499</v>
      </c>
      <c r="F54" s="17">
        <f>SUM(F55:F56)</f>
        <v>176.7</v>
      </c>
      <c r="G54" s="9">
        <f>F54/F89*100</f>
        <v>0.22746699347078334</v>
      </c>
      <c r="H54" s="9">
        <f t="shared" si="11"/>
        <v>108.61865407319954</v>
      </c>
      <c r="I54" s="10">
        <f t="shared" si="9"/>
        <v>7.6098191214470283</v>
      </c>
    </row>
    <row r="55" spans="1:9" ht="20.25" customHeight="1" x14ac:dyDescent="0.25">
      <c r="A55" s="3" t="s">
        <v>105</v>
      </c>
      <c r="B55" s="17">
        <v>0</v>
      </c>
      <c r="C55" s="9">
        <f>B55/B89*100</f>
        <v>0</v>
      </c>
      <c r="D55" s="17">
        <v>360</v>
      </c>
      <c r="E55" s="9">
        <f>D55/D89*100</f>
        <v>5.711758940925659E-2</v>
      </c>
      <c r="F55" s="17">
        <v>0</v>
      </c>
      <c r="G55" s="9">
        <f>F55/F89*100</f>
        <v>0</v>
      </c>
      <c r="H55" s="9" t="e">
        <f t="shared" si="11"/>
        <v>#DIV/0!</v>
      </c>
      <c r="I55" s="10">
        <f t="shared" si="9"/>
        <v>0</v>
      </c>
    </row>
    <row r="56" spans="1:9" ht="66" customHeight="1" x14ac:dyDescent="0.25">
      <c r="A56" s="3" t="s">
        <v>102</v>
      </c>
      <c r="B56" s="30">
        <v>84.7</v>
      </c>
      <c r="C56" s="9">
        <f>B56/B89*100</f>
        <v>0.13016651170653368</v>
      </c>
      <c r="D56" s="17">
        <v>1962</v>
      </c>
      <c r="E56" s="9">
        <f>D56/D89*100</f>
        <v>0.31129086228044839</v>
      </c>
      <c r="F56" s="17">
        <v>176.7</v>
      </c>
      <c r="G56" s="9">
        <f>F56/F89*100</f>
        <v>0.22746699347078334</v>
      </c>
      <c r="H56" s="9">
        <f t="shared" si="11"/>
        <v>108.61865407319954</v>
      </c>
      <c r="I56" s="10">
        <f t="shared" si="9"/>
        <v>9.0061162079510702</v>
      </c>
    </row>
    <row r="57" spans="1:9" ht="26.25" customHeight="1" x14ac:dyDescent="0.25">
      <c r="A57" s="3" t="s">
        <v>45</v>
      </c>
      <c r="B57" s="17">
        <f>SUM(B58:B60)</f>
        <v>2890</v>
      </c>
      <c r="C57" s="9">
        <f>B57/B89*100</f>
        <v>4.4413367040363916</v>
      </c>
      <c r="D57" s="17">
        <f>SUM(D58:D60)</f>
        <v>32303</v>
      </c>
      <c r="E57" s="9">
        <f>D57/D89*100</f>
        <v>5.1251930296867094</v>
      </c>
      <c r="F57" s="17">
        <f>SUM(F58:F60)</f>
        <v>5115.0999999999995</v>
      </c>
      <c r="G57" s="9">
        <f>F57/F89*100</f>
        <v>6.5846995942411075</v>
      </c>
      <c r="H57" s="9">
        <f t="shared" si="11"/>
        <v>76.993079584775046</v>
      </c>
      <c r="I57" s="10">
        <f t="shared" si="9"/>
        <v>15.834752190199049</v>
      </c>
    </row>
    <row r="58" spans="1:9" ht="26.25" customHeight="1" x14ac:dyDescent="0.25">
      <c r="A58" s="3" t="s">
        <v>46</v>
      </c>
      <c r="B58" s="17">
        <v>0</v>
      </c>
      <c r="C58" s="9">
        <f>B58/B89*100</f>
        <v>0</v>
      </c>
      <c r="D58" s="17">
        <v>1122.3</v>
      </c>
      <c r="E58" s="9">
        <f>D58/D89*100</f>
        <v>0.17806408498335741</v>
      </c>
      <c r="F58" s="17">
        <v>0</v>
      </c>
      <c r="G58" s="9">
        <f>F58/F89*100</f>
        <v>0</v>
      </c>
      <c r="H58" s="9" t="e">
        <f t="shared" si="11"/>
        <v>#DIV/0!</v>
      </c>
      <c r="I58" s="10">
        <f t="shared" si="9"/>
        <v>0</v>
      </c>
    </row>
    <row r="59" spans="1:9" ht="26.25" customHeight="1" x14ac:dyDescent="0.25">
      <c r="A59" s="3" t="s">
        <v>47</v>
      </c>
      <c r="B59" s="31">
        <v>2861.3</v>
      </c>
      <c r="C59" s="9">
        <f>B59/B89*100</f>
        <v>4.3972306959374832</v>
      </c>
      <c r="D59" s="17">
        <v>29686</v>
      </c>
      <c r="E59" s="9">
        <f>D59/D89*100</f>
        <v>4.70997988667553</v>
      </c>
      <c r="F59" s="17">
        <v>5010.2</v>
      </c>
      <c r="G59" s="9">
        <f>F59/F89*100</f>
        <v>6.4496611810261379</v>
      </c>
      <c r="H59" s="9">
        <f t="shared" si="11"/>
        <v>75.10222626079053</v>
      </c>
      <c r="I59" s="10">
        <f t="shared" si="9"/>
        <v>16.877315906487905</v>
      </c>
    </row>
    <row r="60" spans="1:9" ht="26.25" customHeight="1" x14ac:dyDescent="0.25">
      <c r="A60" s="3" t="s">
        <v>48</v>
      </c>
      <c r="B60" s="31">
        <v>28.7</v>
      </c>
      <c r="C60" s="9">
        <f>B60/B89*100</f>
        <v>4.4106008098908106E-2</v>
      </c>
      <c r="D60" s="17">
        <v>1494.7</v>
      </c>
      <c r="E60" s="9">
        <f>D60/D89*100</f>
        <v>0.23714905802782174</v>
      </c>
      <c r="F60" s="17">
        <v>104.9</v>
      </c>
      <c r="G60" s="9">
        <f>F60/F89*100</f>
        <v>0.13503841321496984</v>
      </c>
      <c r="H60" s="9">
        <f t="shared" si="11"/>
        <v>265.50522648083626</v>
      </c>
      <c r="I60" s="10">
        <f t="shared" si="9"/>
        <v>7.0181307285742953</v>
      </c>
    </row>
    <row r="61" spans="1:9" ht="26.25" customHeight="1" x14ac:dyDescent="0.25">
      <c r="A61" s="3" t="s">
        <v>49</v>
      </c>
      <c r="B61" s="17">
        <f>SUM(B62:B64)</f>
        <v>1380.4</v>
      </c>
      <c r="C61" s="9">
        <f>B61/B89*100</f>
        <v>2.1213914139279706</v>
      </c>
      <c r="D61" s="17">
        <f>SUM(D62:D64)</f>
        <v>15577.5</v>
      </c>
      <c r="E61" s="9">
        <f>D61/D89*100</f>
        <v>2.471525691729707</v>
      </c>
      <c r="F61" s="17">
        <f>SUM(F62:F64)</f>
        <v>2687.6</v>
      </c>
      <c r="G61" s="9">
        <f>F61/F89*100</f>
        <v>3.4597639595476926</v>
      </c>
      <c r="H61" s="9">
        <f t="shared" si="11"/>
        <v>94.697189220515781</v>
      </c>
      <c r="I61" s="10">
        <f t="shared" si="9"/>
        <v>17.253089391750922</v>
      </c>
    </row>
    <row r="62" spans="1:9" ht="15" customHeight="1" x14ac:dyDescent="0.25">
      <c r="A62" s="3" t="s">
        <v>50</v>
      </c>
      <c r="B62" s="32">
        <v>262.39999999999998</v>
      </c>
      <c r="C62" s="9">
        <f>B62/B89*100</f>
        <v>0.40325493119001699</v>
      </c>
      <c r="D62" s="17">
        <v>2597.4</v>
      </c>
      <c r="E62" s="9">
        <f>D62/D89*100</f>
        <v>0.4121034075877863</v>
      </c>
      <c r="F62" s="17">
        <v>540.9</v>
      </c>
      <c r="G62" s="9">
        <f>F62/F89*100</f>
        <v>0.6963038866346728</v>
      </c>
      <c r="H62" s="9">
        <f t="shared" si="11"/>
        <v>106.13567073170734</v>
      </c>
      <c r="I62" s="10">
        <f t="shared" si="9"/>
        <v>20.824670824670825</v>
      </c>
    </row>
    <row r="63" spans="1:9" ht="15" customHeight="1" x14ac:dyDescent="0.25">
      <c r="A63" s="3" t="s">
        <v>51</v>
      </c>
      <c r="B63" s="32">
        <v>0</v>
      </c>
      <c r="C63" s="9">
        <f>B63/B89*100</f>
        <v>0</v>
      </c>
      <c r="D63" s="17">
        <v>1800</v>
      </c>
      <c r="E63" s="9">
        <f>D63/D89*100</f>
        <v>0.28558794704628293</v>
      </c>
      <c r="F63" s="17">
        <v>0</v>
      </c>
      <c r="G63" s="9">
        <f>F63/F89*100</f>
        <v>0</v>
      </c>
      <c r="H63" s="9" t="e">
        <f t="shared" si="11"/>
        <v>#DIV/0!</v>
      </c>
      <c r="I63" s="10">
        <f t="shared" si="9"/>
        <v>0</v>
      </c>
    </row>
    <row r="64" spans="1:9" ht="15" customHeight="1" x14ac:dyDescent="0.25">
      <c r="A64" s="3" t="s">
        <v>52</v>
      </c>
      <c r="B64" s="32">
        <v>1118</v>
      </c>
      <c r="C64" s="9">
        <f>B64/B89*100</f>
        <v>1.7181364827379535</v>
      </c>
      <c r="D64" s="17">
        <v>11180.1</v>
      </c>
      <c r="E64" s="9">
        <f>D64/D89*100</f>
        <v>1.7738343370956378</v>
      </c>
      <c r="F64" s="17">
        <v>2146.6999999999998</v>
      </c>
      <c r="G64" s="9">
        <f>F64/F89*100</f>
        <v>2.7634600729130194</v>
      </c>
      <c r="H64" s="9">
        <f t="shared" si="11"/>
        <v>92.012522361359544</v>
      </c>
      <c r="I64" s="10">
        <f t="shared" si="9"/>
        <v>19.201080491229952</v>
      </c>
    </row>
    <row r="65" spans="1:9" ht="15" customHeight="1" x14ac:dyDescent="0.25">
      <c r="A65" s="3" t="s">
        <v>53</v>
      </c>
      <c r="B65" s="17">
        <f>SUM(B66:B71)</f>
        <v>43989.600000000006</v>
      </c>
      <c r="C65" s="9">
        <f>B65/B89*100</f>
        <v>67.602984455321547</v>
      </c>
      <c r="D65" s="17">
        <f>SUM(D66:D71)</f>
        <v>417148.39999999997</v>
      </c>
      <c r="E65" s="9">
        <f>D65/D89*100</f>
        <v>66.18475287202314</v>
      </c>
      <c r="F65" s="17">
        <f>SUM(F66:F71)</f>
        <v>50310.599999999991</v>
      </c>
      <c r="G65" s="9">
        <f>F65/F89*100</f>
        <v>64.765143869333272</v>
      </c>
      <c r="H65" s="9">
        <f t="shared" si="11"/>
        <v>14.36930547220247</v>
      </c>
      <c r="I65" s="10">
        <f t="shared" si="9"/>
        <v>12.060600016684708</v>
      </c>
    </row>
    <row r="66" spans="1:9" ht="15" customHeight="1" x14ac:dyDescent="0.25">
      <c r="A66" s="3" t="s">
        <v>54</v>
      </c>
      <c r="B66" s="33">
        <v>14345.5</v>
      </c>
      <c r="C66" s="9">
        <f>B66/B89*100</f>
        <v>22.046088473271297</v>
      </c>
      <c r="D66" s="40">
        <v>150250.29999999999</v>
      </c>
      <c r="E66" s="9">
        <f>D66/D89*100</f>
        <v>23.838708177826735</v>
      </c>
      <c r="F66" s="41">
        <v>17149.400000000001</v>
      </c>
      <c r="G66" s="9">
        <f>F66/F89*100</f>
        <v>22.0765277749171</v>
      </c>
      <c r="H66" s="9">
        <f t="shared" si="11"/>
        <v>19.545502073821069</v>
      </c>
      <c r="I66" s="10">
        <f t="shared" ref="I66:I102" si="12">F66/D66*100</f>
        <v>11.413887359958684</v>
      </c>
    </row>
    <row r="67" spans="1:9" ht="15" customHeight="1" x14ac:dyDescent="0.25">
      <c r="A67" s="3" t="s">
        <v>55</v>
      </c>
      <c r="B67" s="33">
        <v>25990.3</v>
      </c>
      <c r="C67" s="9">
        <f>B67/B89*100</f>
        <v>39.941755480594118</v>
      </c>
      <c r="D67" s="40">
        <v>234090.8</v>
      </c>
      <c r="E67" s="9">
        <f>D67/D89*100</f>
        <v>37.140839441345555</v>
      </c>
      <c r="F67" s="41">
        <v>28904.1</v>
      </c>
      <c r="G67" s="9">
        <f>F67/F89*100</f>
        <v>37.20842516117073</v>
      </c>
      <c r="H67" s="9">
        <f t="shared" si="11"/>
        <v>11.211105681735106</v>
      </c>
      <c r="I67" s="10">
        <f t="shared" si="12"/>
        <v>12.347388278394538</v>
      </c>
    </row>
    <row r="68" spans="1:9" ht="26.25" customHeight="1" x14ac:dyDescent="0.25">
      <c r="A68" s="3" t="s">
        <v>56</v>
      </c>
      <c r="B68" s="33">
        <v>3627</v>
      </c>
      <c r="C68" s="9">
        <f>B68/B89*100</f>
        <v>5.5739544033010358</v>
      </c>
      <c r="D68" s="40">
        <v>30879.3</v>
      </c>
      <c r="E68" s="9">
        <f>D68/D89*100</f>
        <v>4.8993088295701579</v>
      </c>
      <c r="F68" s="41">
        <v>4204.7</v>
      </c>
      <c r="G68" s="9">
        <f>F68/F89*100</f>
        <v>5.4127360919445531</v>
      </c>
      <c r="H68" s="9">
        <f t="shared" si="11"/>
        <v>15.927763992280106</v>
      </c>
      <c r="I68" s="10">
        <f t="shared" si="12"/>
        <v>13.616565142344546</v>
      </c>
    </row>
    <row r="69" spans="1:9" ht="36.75" customHeight="1" x14ac:dyDescent="0.25">
      <c r="A69" s="3" t="s">
        <v>57</v>
      </c>
      <c r="B69" s="33">
        <v>19.3</v>
      </c>
      <c r="C69" s="9">
        <f>B69/B89*100</f>
        <v>2.9660137850485241E-2</v>
      </c>
      <c r="D69" s="40">
        <v>413</v>
      </c>
      <c r="E69" s="9">
        <f>D69/D89*100</f>
        <v>6.5526567850063805E-2</v>
      </c>
      <c r="F69" s="41">
        <v>12.2</v>
      </c>
      <c r="G69" s="9">
        <f>F69/F89*100</f>
        <v>1.5705134806698114E-2</v>
      </c>
      <c r="H69" s="9">
        <f t="shared" si="11"/>
        <v>-36.787564766839388</v>
      </c>
      <c r="I69" s="10">
        <f t="shared" si="12"/>
        <v>2.9539951573849876</v>
      </c>
    </row>
    <row r="70" spans="1:9" ht="15" customHeight="1" x14ac:dyDescent="0.25">
      <c r="A70" s="3" t="s">
        <v>58</v>
      </c>
      <c r="B70" s="33">
        <v>7.5</v>
      </c>
      <c r="C70" s="9">
        <f>B70/B89*100</f>
        <v>1.152596030459271E-2</v>
      </c>
      <c r="D70" s="40">
        <v>180</v>
      </c>
      <c r="E70" s="9">
        <f>D70/D89*100</f>
        <v>2.8558794704628295E-2</v>
      </c>
      <c r="F70" s="41">
        <v>40.200000000000003</v>
      </c>
      <c r="G70" s="9">
        <f>F70/F89*100</f>
        <v>5.1749706494201984E-2</v>
      </c>
      <c r="H70" s="9">
        <f t="shared" si="11"/>
        <v>436</v>
      </c>
      <c r="I70" s="10">
        <f t="shared" si="12"/>
        <v>22.333333333333336</v>
      </c>
    </row>
    <row r="71" spans="1:9" ht="26.25" customHeight="1" x14ac:dyDescent="0.25">
      <c r="A71" s="3" t="s">
        <v>59</v>
      </c>
      <c r="B71" s="33">
        <v>0</v>
      </c>
      <c r="C71" s="9">
        <f>B71/B89*100</f>
        <v>0</v>
      </c>
      <c r="D71" s="40">
        <v>1335</v>
      </c>
      <c r="E71" s="9">
        <f>D71/D89*100</f>
        <v>0.21181106072599318</v>
      </c>
      <c r="F71" s="41">
        <v>0</v>
      </c>
      <c r="G71" s="9">
        <f>F71/F89*100</f>
        <v>0</v>
      </c>
      <c r="H71" s="9" t="e">
        <f t="shared" si="11"/>
        <v>#DIV/0!</v>
      </c>
      <c r="I71" s="10">
        <f t="shared" si="12"/>
        <v>0</v>
      </c>
    </row>
    <row r="72" spans="1:9" ht="26.25" customHeight="1" x14ac:dyDescent="0.25">
      <c r="A72" s="3" t="s">
        <v>60</v>
      </c>
      <c r="B72" s="17">
        <f>B73</f>
        <v>4416.5</v>
      </c>
      <c r="C72" s="9">
        <f>B72/B89*100</f>
        <v>6.787253824697828</v>
      </c>
      <c r="D72" s="17">
        <f>D73</f>
        <v>41544.1</v>
      </c>
      <c r="E72" s="9">
        <f>D72/D89*100</f>
        <v>6.5913856838252682</v>
      </c>
      <c r="F72" s="17">
        <f>F73</f>
        <v>6220.8</v>
      </c>
      <c r="G72" s="9">
        <f>F72/F89*100</f>
        <v>8.0080739840580026</v>
      </c>
      <c r="H72" s="9">
        <f t="shared" si="11"/>
        <v>40.853617117627095</v>
      </c>
      <c r="I72" s="10">
        <f t="shared" si="12"/>
        <v>14.973967422570233</v>
      </c>
    </row>
    <row r="73" spans="1:9" ht="15" customHeight="1" x14ac:dyDescent="0.25">
      <c r="A73" s="3" t="s">
        <v>61</v>
      </c>
      <c r="B73" s="34">
        <v>4416.5</v>
      </c>
      <c r="C73" s="9">
        <f>B73/B89*100</f>
        <v>6.787253824697828</v>
      </c>
      <c r="D73" s="17">
        <v>41544.1</v>
      </c>
      <c r="E73" s="9">
        <f>D73/D89*100</f>
        <v>6.5913856838252682</v>
      </c>
      <c r="F73" s="17">
        <v>6220.8</v>
      </c>
      <c r="G73" s="9">
        <f>F73/F89*100</f>
        <v>8.0080739840580026</v>
      </c>
      <c r="H73" s="9">
        <f t="shared" si="11"/>
        <v>40.853617117627095</v>
      </c>
      <c r="I73" s="10">
        <f t="shared" si="12"/>
        <v>14.973967422570233</v>
      </c>
    </row>
    <row r="74" spans="1:9" ht="15" customHeight="1" x14ac:dyDescent="0.25">
      <c r="A74" s="3" t="s">
        <v>62</v>
      </c>
      <c r="B74" s="17">
        <f>SUM(B75:B78)</f>
        <v>2046.2000000000003</v>
      </c>
      <c r="C74" s="9">
        <f>B74/B89*100</f>
        <v>3.1445893300343473</v>
      </c>
      <c r="D74" s="17">
        <f>SUM(D75:D78)</f>
        <v>21379.7</v>
      </c>
      <c r="E74" s="9">
        <f>D74/D89*100</f>
        <v>3.3921025730363414</v>
      </c>
      <c r="F74" s="17">
        <f>SUM(F75:F78)</f>
        <v>1914.3999999999999</v>
      </c>
      <c r="G74" s="9">
        <f>F74/F89*100</f>
        <v>2.4644188585199069</v>
      </c>
      <c r="H74" s="9">
        <f t="shared" si="11"/>
        <v>-6.4412080930505482</v>
      </c>
      <c r="I74" s="10">
        <f t="shared" si="12"/>
        <v>8.954288413775684</v>
      </c>
    </row>
    <row r="75" spans="1:9" ht="15" customHeight="1" x14ac:dyDescent="0.25">
      <c r="A75" s="3" t="s">
        <v>63</v>
      </c>
      <c r="B75" s="35">
        <v>667.2</v>
      </c>
      <c r="C75" s="9">
        <f>B75/B89*100</f>
        <v>1.0253494286965676</v>
      </c>
      <c r="D75" s="17">
        <v>4315.3</v>
      </c>
      <c r="E75" s="9">
        <f>D75/D89*100</f>
        <v>0.6846653710493471</v>
      </c>
      <c r="F75" s="17">
        <v>680.8</v>
      </c>
      <c r="G75" s="9">
        <f>F75/F89*100</f>
        <v>0.87639801445902243</v>
      </c>
      <c r="H75" s="9">
        <f t="shared" si="11"/>
        <v>2.0383693045563405</v>
      </c>
      <c r="I75" s="10">
        <f t="shared" si="12"/>
        <v>15.776423423632192</v>
      </c>
    </row>
    <row r="76" spans="1:9" ht="26.25" customHeight="1" x14ac:dyDescent="0.25">
      <c r="A76" s="3" t="s">
        <v>64</v>
      </c>
      <c r="B76" s="35">
        <v>663.6</v>
      </c>
      <c r="C76" s="9">
        <f>B76/B89*100</f>
        <v>1.0198169677503632</v>
      </c>
      <c r="D76" s="17">
        <v>7574.4</v>
      </c>
      <c r="E76" s="9">
        <f>D76/D89*100</f>
        <v>1.2017540811707585</v>
      </c>
      <c r="F76" s="17">
        <v>646.29999999999995</v>
      </c>
      <c r="G76" s="9">
        <f>F76/F89*100</f>
        <v>0.83198595291549093</v>
      </c>
      <c r="H76" s="9">
        <f t="shared" si="11"/>
        <v>-2.6069921639542031</v>
      </c>
      <c r="I76" s="10">
        <f t="shared" si="12"/>
        <v>8.5326890578791712</v>
      </c>
    </row>
    <row r="77" spans="1:9" ht="15" customHeight="1" x14ac:dyDescent="0.25">
      <c r="A77" s="3" t="s">
        <v>65</v>
      </c>
      <c r="B77" s="35">
        <v>610.20000000000005</v>
      </c>
      <c r="C77" s="9">
        <f>B77/B89*100</f>
        <v>0.93775213038166294</v>
      </c>
      <c r="D77" s="17">
        <v>8197.7999999999993</v>
      </c>
      <c r="E77" s="9">
        <f>D77/D89*100</f>
        <v>1.3006627068311212</v>
      </c>
      <c r="F77" s="17">
        <v>505.1</v>
      </c>
      <c r="G77" s="9">
        <f>F77/F89*100</f>
        <v>0.65021832711993577</v>
      </c>
      <c r="H77" s="9">
        <f t="shared" si="11"/>
        <v>-17.223861029170763</v>
      </c>
      <c r="I77" s="10">
        <f t="shared" si="12"/>
        <v>6.1614091585547346</v>
      </c>
    </row>
    <row r="78" spans="1:9" ht="26.25" customHeight="1" x14ac:dyDescent="0.25">
      <c r="A78" s="3" t="s">
        <v>66</v>
      </c>
      <c r="B78" s="35">
        <v>105.2</v>
      </c>
      <c r="C78" s="9">
        <f>B78/B89*100</f>
        <v>0.16167080320575378</v>
      </c>
      <c r="D78" s="17">
        <v>1292.2</v>
      </c>
      <c r="E78" s="9">
        <f>D78/D89*100</f>
        <v>0.20502041398511489</v>
      </c>
      <c r="F78" s="17">
        <v>82.2</v>
      </c>
      <c r="G78" s="9">
        <f>F78/F89*100</f>
        <v>0.10581656402545779</v>
      </c>
      <c r="H78" s="9">
        <f t="shared" si="11"/>
        <v>-21.863117870722434</v>
      </c>
      <c r="I78" s="10">
        <f t="shared" si="12"/>
        <v>6.3612443894134039</v>
      </c>
    </row>
    <row r="79" spans="1:9" ht="26.25" customHeight="1" x14ac:dyDescent="0.25">
      <c r="A79" s="3" t="s">
        <v>67</v>
      </c>
      <c r="B79" s="17">
        <f>SUM(B80:B81)</f>
        <v>917.19999999999993</v>
      </c>
      <c r="C79" s="9">
        <f>B79/B89*100</f>
        <v>1.4095481055163246</v>
      </c>
      <c r="D79" s="17">
        <f>SUM(D80:D81)</f>
        <v>7428</v>
      </c>
      <c r="E79" s="9">
        <f>D79/D89*100</f>
        <v>1.178526261477661</v>
      </c>
      <c r="F79" s="17">
        <f>SUM(F80:F81)</f>
        <v>1093.9000000000001</v>
      </c>
      <c r="G79" s="9">
        <f>F79/F89*100</f>
        <v>1.4081841774628745</v>
      </c>
      <c r="H79" s="9">
        <f t="shared" si="11"/>
        <v>19.265154819014413</v>
      </c>
      <c r="I79" s="10">
        <f t="shared" si="12"/>
        <v>14.726709746903611</v>
      </c>
    </row>
    <row r="80" spans="1:9" ht="15" customHeight="1" x14ac:dyDescent="0.25">
      <c r="A80" s="3" t="s">
        <v>68</v>
      </c>
      <c r="B80" s="36">
        <v>105.4</v>
      </c>
      <c r="C80" s="9">
        <f>B80/B89*100</f>
        <v>0.16197816214720959</v>
      </c>
      <c r="D80" s="17">
        <v>510</v>
      </c>
      <c r="E80" s="9">
        <f>D80/D89*100</f>
        <v>8.0916584996446828E-2</v>
      </c>
      <c r="F80" s="17">
        <v>81.900000000000006</v>
      </c>
      <c r="G80" s="9">
        <f>F80/F89*100</f>
        <v>0.10543037218594881</v>
      </c>
      <c r="H80" s="9">
        <f t="shared" si="11"/>
        <v>-22.296015180265655</v>
      </c>
      <c r="I80" s="10">
        <f t="shared" si="12"/>
        <v>16.058823529411768</v>
      </c>
    </row>
    <row r="81" spans="1:10" ht="15" customHeight="1" x14ac:dyDescent="0.25">
      <c r="A81" s="3" t="s">
        <v>69</v>
      </c>
      <c r="B81" s="36">
        <v>811.8</v>
      </c>
      <c r="C81" s="9">
        <f>B81/B89*100</f>
        <v>1.247569943369115</v>
      </c>
      <c r="D81" s="17">
        <v>6918</v>
      </c>
      <c r="E81" s="9">
        <f>D81/D89*100</f>
        <v>1.097609676481214</v>
      </c>
      <c r="F81" s="17">
        <v>1012</v>
      </c>
      <c r="G81" s="9">
        <f>F81/F89*100</f>
        <v>1.3027538052769254</v>
      </c>
      <c r="H81" s="9">
        <f t="shared" si="11"/>
        <v>24.66124661246613</v>
      </c>
      <c r="I81" s="10">
        <f t="shared" si="12"/>
        <v>14.628505348366581</v>
      </c>
    </row>
    <row r="82" spans="1:10" ht="26.25" customHeight="1" x14ac:dyDescent="0.25">
      <c r="A82" s="3" t="s">
        <v>70</v>
      </c>
      <c r="B82" s="17">
        <f>B83</f>
        <v>174.5</v>
      </c>
      <c r="C82" s="9">
        <f>B82/B89*100</f>
        <v>0.26817067642019043</v>
      </c>
      <c r="D82" s="17">
        <f>D83</f>
        <v>1150</v>
      </c>
      <c r="E82" s="9">
        <f>D82/D89*100</f>
        <v>0.18245896616845853</v>
      </c>
      <c r="F82" s="17">
        <f>F83</f>
        <v>191.6</v>
      </c>
      <c r="G82" s="9">
        <f>F82/F89*100</f>
        <v>0.24664785483306217</v>
      </c>
      <c r="H82" s="9">
        <f t="shared" si="11"/>
        <v>9.7994269340974114</v>
      </c>
      <c r="I82" s="10">
        <f t="shared" si="12"/>
        <v>16.660869565217389</v>
      </c>
    </row>
    <row r="83" spans="1:10" ht="26.25" customHeight="1" x14ac:dyDescent="0.25">
      <c r="A83" s="3" t="s">
        <v>71</v>
      </c>
      <c r="B83" s="37">
        <v>174.5</v>
      </c>
      <c r="C83" s="9">
        <f>B83/B89*100</f>
        <v>0.26817067642019043</v>
      </c>
      <c r="D83" s="17">
        <v>1150</v>
      </c>
      <c r="E83" s="9">
        <f>D83/D89*100</f>
        <v>0.18245896616845853</v>
      </c>
      <c r="F83" s="17">
        <v>191.6</v>
      </c>
      <c r="G83" s="9">
        <f>F83/F89*100</f>
        <v>0.24664785483306217</v>
      </c>
      <c r="H83" s="9">
        <f t="shared" si="11"/>
        <v>9.7994269340974114</v>
      </c>
      <c r="I83" s="10">
        <f t="shared" si="12"/>
        <v>16.660869565217389</v>
      </c>
    </row>
    <row r="84" spans="1:10" ht="39" customHeight="1" x14ac:dyDescent="0.25">
      <c r="A84" s="3" t="s">
        <v>72</v>
      </c>
      <c r="B84" s="17">
        <f>B85</f>
        <v>0</v>
      </c>
      <c r="C84" s="9">
        <f>B84/B89*100</f>
        <v>0</v>
      </c>
      <c r="D84" s="17">
        <f>D85</f>
        <v>737.1</v>
      </c>
      <c r="E84" s="9">
        <f>D84/D89*100</f>
        <v>0.11694826431545287</v>
      </c>
      <c r="F84" s="17">
        <f>F85</f>
        <v>0</v>
      </c>
      <c r="G84" s="9">
        <f>F84/F89*100</f>
        <v>0</v>
      </c>
      <c r="H84" s="9" t="e">
        <f t="shared" si="11"/>
        <v>#DIV/0!</v>
      </c>
      <c r="I84" s="10">
        <f t="shared" si="12"/>
        <v>0</v>
      </c>
    </row>
    <row r="85" spans="1:10" ht="39" customHeight="1" x14ac:dyDescent="0.25">
      <c r="A85" s="3" t="s">
        <v>73</v>
      </c>
      <c r="B85" s="17">
        <v>0</v>
      </c>
      <c r="C85" s="9">
        <f>B85/B89*100</f>
        <v>0</v>
      </c>
      <c r="D85" s="17">
        <v>737.1</v>
      </c>
      <c r="E85" s="9">
        <f>D85/D89*100</f>
        <v>0.11694826431545287</v>
      </c>
      <c r="F85" s="17">
        <v>0</v>
      </c>
      <c r="G85" s="9">
        <f>F85/F89*100</f>
        <v>0</v>
      </c>
      <c r="H85" s="9" t="e">
        <f t="shared" si="11"/>
        <v>#DIV/0!</v>
      </c>
      <c r="I85" s="10">
        <f t="shared" si="12"/>
        <v>0</v>
      </c>
    </row>
    <row r="86" spans="1:10" ht="90" customHeight="1" x14ac:dyDescent="0.25">
      <c r="A86" s="3" t="s">
        <v>74</v>
      </c>
      <c r="B86" s="17">
        <f>SUM(B87:B88)</f>
        <v>0</v>
      </c>
      <c r="C86" s="9">
        <f>B86/B89*100</f>
        <v>0</v>
      </c>
      <c r="D86" s="17">
        <f>SUM(D87:D88)</f>
        <v>1375.9</v>
      </c>
      <c r="E86" s="9">
        <f>D86/D89*100</f>
        <v>0.21830025352276705</v>
      </c>
      <c r="F86" s="17">
        <f>SUM(F87:F88)</f>
        <v>0</v>
      </c>
      <c r="G86" s="9">
        <f>F86/F89*100</f>
        <v>0</v>
      </c>
      <c r="H86" s="9" t="e">
        <f t="shared" si="11"/>
        <v>#DIV/0!</v>
      </c>
      <c r="I86" s="10">
        <f t="shared" si="12"/>
        <v>0</v>
      </c>
    </row>
    <row r="87" spans="1:10" ht="70.5" customHeight="1" x14ac:dyDescent="0.25">
      <c r="A87" s="3" t="s">
        <v>75</v>
      </c>
      <c r="B87" s="17">
        <v>0</v>
      </c>
      <c r="C87" s="9"/>
      <c r="D87" s="17">
        <v>0</v>
      </c>
      <c r="E87" s="9"/>
      <c r="F87" s="17">
        <v>0</v>
      </c>
      <c r="G87" s="9"/>
      <c r="H87" s="9"/>
      <c r="I87" s="10"/>
    </row>
    <row r="88" spans="1:10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1375.9</v>
      </c>
      <c r="E88" s="9">
        <f t="shared" ref="E88:G88" si="13">D88/D89*100</f>
        <v>0.21830025352276705</v>
      </c>
      <c r="F88" s="17">
        <v>0</v>
      </c>
      <c r="G88" s="9">
        <f t="shared" si="13"/>
        <v>0</v>
      </c>
      <c r="H88" s="9" t="e">
        <f t="shared" si="11"/>
        <v>#DIV/0!</v>
      </c>
      <c r="I88" s="10">
        <f t="shared" si="12"/>
        <v>0</v>
      </c>
    </row>
    <row r="89" spans="1:10" s="14" customFormat="1" ht="15" customHeight="1" x14ac:dyDescent="0.25">
      <c r="A89" s="12" t="s">
        <v>77</v>
      </c>
      <c r="B89" s="16">
        <f>B43+B52+B54+B57+B61+B65+B72+B74+B79+B82+B84+B86</f>
        <v>65070.5</v>
      </c>
      <c r="C89" s="13">
        <f>C43+C52+C54+C57+C61+C65+C72+C74+C79+C82+C84+C86</f>
        <v>100</v>
      </c>
      <c r="D89" s="16">
        <f>D43+D52+D54+D57+D61+D65+D72+D74+D79+D82+D84+D86</f>
        <v>630278.69999999984</v>
      </c>
      <c r="E89" s="13"/>
      <c r="F89" s="16">
        <f>F43+F52+F54+F57+F61+F65+F72+F74+F79+F82+F84+F86</f>
        <v>77681.599999999991</v>
      </c>
      <c r="G89" s="13"/>
      <c r="H89" s="9">
        <f t="shared" si="11"/>
        <v>19.380671732966533</v>
      </c>
      <c r="I89" s="10">
        <f t="shared" si="12"/>
        <v>12.324960370705849</v>
      </c>
    </row>
    <row r="90" spans="1:10" ht="115.5" customHeight="1" x14ac:dyDescent="0.25">
      <c r="A90" s="3" t="s">
        <v>78</v>
      </c>
      <c r="B90" s="38">
        <v>22253.9</v>
      </c>
      <c r="C90" s="9">
        <f>B90/B89*100</f>
        <v>34.199675736316763</v>
      </c>
      <c r="D90" s="17">
        <v>217398</v>
      </c>
      <c r="E90" s="9">
        <f t="shared" ref="E90:G90" si="14">D90/D89*100</f>
        <v>34.492360284426567</v>
      </c>
      <c r="F90" s="17">
        <v>25274.6</v>
      </c>
      <c r="G90" s="9">
        <f t="shared" si="14"/>
        <v>32.536147556178044</v>
      </c>
      <c r="H90" s="9">
        <f t="shared" si="11"/>
        <v>13.573800547319777</v>
      </c>
      <c r="I90" s="10">
        <f t="shared" si="12"/>
        <v>11.625957920496049</v>
      </c>
      <c r="J90" s="18"/>
    </row>
    <row r="91" spans="1:10" ht="51.75" customHeight="1" x14ac:dyDescent="0.25">
      <c r="A91" s="3" t="s">
        <v>79</v>
      </c>
      <c r="B91" s="38">
        <v>9162.6</v>
      </c>
      <c r="C91" s="9">
        <f>B91/B89*100</f>
        <v>14.081035184914823</v>
      </c>
      <c r="D91" s="17">
        <v>99037.8</v>
      </c>
      <c r="E91" s="9">
        <f t="shared" ref="E91:G91" si="15">D91/D89*100</f>
        <v>15.713334434433534</v>
      </c>
      <c r="F91" s="17">
        <v>14909.3</v>
      </c>
      <c r="G91" s="9">
        <f t="shared" si="15"/>
        <v>19.192833309303619</v>
      </c>
      <c r="H91" s="9">
        <f t="shared" si="11"/>
        <v>62.71909719948485</v>
      </c>
      <c r="I91" s="10">
        <f t="shared" si="12"/>
        <v>15.054151041319574</v>
      </c>
    </row>
    <row r="92" spans="1:10" ht="26.25" customHeight="1" x14ac:dyDescent="0.25">
      <c r="A92" s="3" t="s">
        <v>80</v>
      </c>
      <c r="B92" s="38">
        <v>1348.1</v>
      </c>
      <c r="C92" s="9">
        <f>B92/B89*100</f>
        <v>2.0717529448828578</v>
      </c>
      <c r="D92" s="17">
        <v>8383.9</v>
      </c>
      <c r="E92" s="9">
        <f t="shared" ref="E92:G92" si="16">D92/D89*100</f>
        <v>1.3301893273562952</v>
      </c>
      <c r="F92" s="17">
        <v>1217.8</v>
      </c>
      <c r="G92" s="9">
        <f t="shared" si="16"/>
        <v>1.5676814071800789</v>
      </c>
      <c r="H92" s="9">
        <f t="shared" si="11"/>
        <v>-9.6654550849343508</v>
      </c>
      <c r="I92" s="10">
        <f t="shared" si="12"/>
        <v>14.525459511683106</v>
      </c>
    </row>
    <row r="93" spans="1:10" ht="51.75" customHeight="1" x14ac:dyDescent="0.25">
      <c r="A93" s="3" t="s">
        <v>81</v>
      </c>
      <c r="B93" s="38">
        <v>0</v>
      </c>
      <c r="C93" s="9">
        <f>B93/B89*100</f>
        <v>0</v>
      </c>
      <c r="D93" s="17">
        <v>4879</v>
      </c>
      <c r="E93" s="9">
        <f t="shared" ref="E93:G93" si="17">D93/D89*100</f>
        <v>0.77410199646600797</v>
      </c>
      <c r="F93" s="17">
        <v>0</v>
      </c>
      <c r="G93" s="9">
        <f t="shared" si="17"/>
        <v>0</v>
      </c>
      <c r="H93" s="9" t="e">
        <f t="shared" si="11"/>
        <v>#DIV/0!</v>
      </c>
      <c r="I93" s="10">
        <f t="shared" si="12"/>
        <v>0</v>
      </c>
    </row>
    <row r="94" spans="1:10" ht="15" customHeight="1" x14ac:dyDescent="0.25">
      <c r="A94" s="3" t="s">
        <v>82</v>
      </c>
      <c r="B94" s="38">
        <v>0</v>
      </c>
      <c r="C94" s="9">
        <f>B94/B89*100</f>
        <v>0</v>
      </c>
      <c r="D94" s="17">
        <v>1469.5</v>
      </c>
      <c r="E94" s="9">
        <f t="shared" ref="E94:G94" si="18">D94/D89*100</f>
        <v>0.23315082676917376</v>
      </c>
      <c r="F94" s="17">
        <v>0</v>
      </c>
      <c r="G94" s="9">
        <f t="shared" si="18"/>
        <v>0</v>
      </c>
      <c r="H94" s="9" t="e">
        <f t="shared" si="11"/>
        <v>#DIV/0!</v>
      </c>
      <c r="I94" s="10">
        <f t="shared" si="12"/>
        <v>0</v>
      </c>
      <c r="J94" s="18"/>
    </row>
    <row r="95" spans="1:10" ht="51.75" customHeight="1" x14ac:dyDescent="0.25">
      <c r="A95" s="3" t="s">
        <v>83</v>
      </c>
      <c r="B95" s="38">
        <v>31531.9</v>
      </c>
      <c r="C95" s="9">
        <f>B95/B89*100</f>
        <v>48.458057030451592</v>
      </c>
      <c r="D95" s="17">
        <v>285334.7</v>
      </c>
      <c r="E95" s="9">
        <f t="shared" ref="E95:G95" si="19">D95/D89*100</f>
        <v>45.271195107815018</v>
      </c>
      <c r="F95" s="17">
        <v>36187.1</v>
      </c>
      <c r="G95" s="9">
        <f t="shared" si="19"/>
        <v>46.583875718316825</v>
      </c>
      <c r="H95" s="9">
        <f t="shared" si="11"/>
        <v>14.763461764118219</v>
      </c>
      <c r="I95" s="10">
        <f t="shared" si="12"/>
        <v>12.682334114988466</v>
      </c>
    </row>
    <row r="96" spans="1:10" ht="42" customHeight="1" x14ac:dyDescent="0.25">
      <c r="A96" s="3" t="s">
        <v>84</v>
      </c>
      <c r="B96" s="38">
        <v>0</v>
      </c>
      <c r="C96" s="9">
        <f>B96/B89*100</f>
        <v>0</v>
      </c>
      <c r="D96" s="17">
        <v>737.1</v>
      </c>
      <c r="E96" s="9">
        <f t="shared" ref="E96:G96" si="20">D96/D89*100</f>
        <v>0.11694826431545287</v>
      </c>
      <c r="F96" s="17">
        <v>0</v>
      </c>
      <c r="G96" s="9">
        <f t="shared" si="20"/>
        <v>0</v>
      </c>
      <c r="H96" s="9" t="e">
        <f t="shared" si="11"/>
        <v>#DIV/0!</v>
      </c>
      <c r="I96" s="10">
        <f t="shared" si="12"/>
        <v>0</v>
      </c>
    </row>
    <row r="97" spans="1:9" ht="15" customHeight="1" x14ac:dyDescent="0.25">
      <c r="A97" s="3" t="s">
        <v>85</v>
      </c>
      <c r="B97" s="17">
        <f>SUM(B98:B102)</f>
        <v>774</v>
      </c>
      <c r="C97" s="9">
        <f>B97/B89*100</f>
        <v>1.1894791034339678</v>
      </c>
      <c r="D97" s="17">
        <f>SUM(D98:D102)</f>
        <v>13038.7</v>
      </c>
      <c r="E97" s="9">
        <f t="shared" ref="E97:G97" si="21">D97/D89*100</f>
        <v>2.0687197584179828</v>
      </c>
      <c r="F97" s="17">
        <f>SUM(F98:F102)</f>
        <v>92.8</v>
      </c>
      <c r="G97" s="9">
        <f t="shared" si="21"/>
        <v>0.11946200902144138</v>
      </c>
      <c r="H97" s="9">
        <f t="shared" si="11"/>
        <v>-88.010335917312659</v>
      </c>
      <c r="I97" s="10">
        <f t="shared" si="12"/>
        <v>0.7117273961361178</v>
      </c>
    </row>
    <row r="98" spans="1:9" ht="77.25" customHeight="1" x14ac:dyDescent="0.25">
      <c r="A98" s="3" t="s">
        <v>86</v>
      </c>
      <c r="B98" s="39">
        <v>0</v>
      </c>
      <c r="C98" s="9">
        <f>B98/B89*100</f>
        <v>0</v>
      </c>
      <c r="D98" s="17">
        <v>2100</v>
      </c>
      <c r="E98" s="9">
        <f t="shared" ref="E98:G98" si="22">D98/D89*100</f>
        <v>0.33318593822066345</v>
      </c>
      <c r="F98" s="17">
        <v>0</v>
      </c>
      <c r="G98" s="9">
        <f t="shared" si="22"/>
        <v>0</v>
      </c>
      <c r="H98" s="9" t="e">
        <f t="shared" si="11"/>
        <v>#DIV/0!</v>
      </c>
      <c r="I98" s="10">
        <f t="shared" si="12"/>
        <v>0</v>
      </c>
    </row>
    <row r="99" spans="1:9" ht="15" customHeight="1" x14ac:dyDescent="0.25">
      <c r="A99" s="3" t="s">
        <v>87</v>
      </c>
      <c r="B99" s="39">
        <v>602.5</v>
      </c>
      <c r="C99" s="9">
        <f>B99/B89*100</f>
        <v>0.92591881113561447</v>
      </c>
      <c r="D99" s="17">
        <v>15.6</v>
      </c>
      <c r="E99" s="9">
        <f>D99/D89*100</f>
        <v>2.4750955410677853E-3</v>
      </c>
      <c r="F99" s="17">
        <v>15.6</v>
      </c>
      <c r="G99" s="9">
        <f>F99/F89*100</f>
        <v>2.0081975654466441E-2</v>
      </c>
      <c r="H99" s="9">
        <f t="shared" si="11"/>
        <v>-97.410788381742734</v>
      </c>
      <c r="I99" s="10">
        <f t="shared" si="12"/>
        <v>100</v>
      </c>
    </row>
    <row r="100" spans="1:9" ht="26.25" customHeight="1" x14ac:dyDescent="0.25">
      <c r="A100" s="3" t="s">
        <v>88</v>
      </c>
      <c r="B100" s="39">
        <v>171.5</v>
      </c>
      <c r="C100" s="9">
        <f>B100/B89*100</f>
        <v>0.26356029229835332</v>
      </c>
      <c r="D100" s="17">
        <v>823.1</v>
      </c>
      <c r="E100" s="9">
        <f>D100/D89*100</f>
        <v>0.13059302178544194</v>
      </c>
      <c r="F100" s="17">
        <v>77.2</v>
      </c>
      <c r="G100" s="9">
        <f>F100/F89*100</f>
        <v>9.9380033366974957E-2</v>
      </c>
      <c r="H100" s="9">
        <f t="shared" si="11"/>
        <v>-54.985422740524783</v>
      </c>
      <c r="I100" s="10">
        <f t="shared" si="12"/>
        <v>9.3791762847770617</v>
      </c>
    </row>
    <row r="101" spans="1:9" ht="15" customHeight="1" x14ac:dyDescent="0.25">
      <c r="A101" s="3" t="s">
        <v>89</v>
      </c>
      <c r="B101" s="39">
        <v>0</v>
      </c>
      <c r="C101" s="9">
        <f>B101/B89*100</f>
        <v>0</v>
      </c>
      <c r="D101" s="17">
        <v>10100</v>
      </c>
      <c r="E101" s="9">
        <f>D101/D89*100</f>
        <v>1.60246570287081</v>
      </c>
      <c r="F101" s="17">
        <v>0</v>
      </c>
      <c r="G101" s="9">
        <f>F101/F89*100</f>
        <v>0</v>
      </c>
      <c r="H101" s="9" t="e">
        <f t="shared" si="11"/>
        <v>#DIV/0!</v>
      </c>
      <c r="I101" s="10">
        <f t="shared" si="12"/>
        <v>0</v>
      </c>
    </row>
    <row r="102" spans="1:9" ht="15" customHeight="1" x14ac:dyDescent="0.25">
      <c r="A102" s="3" t="s">
        <v>90</v>
      </c>
      <c r="B102" s="39">
        <v>0</v>
      </c>
      <c r="C102" s="9">
        <f>B102/B89*100</f>
        <v>0</v>
      </c>
      <c r="D102" s="17">
        <v>0</v>
      </c>
      <c r="E102" s="9">
        <f>D102/D89*100</f>
        <v>0</v>
      </c>
      <c r="F102" s="17">
        <v>0</v>
      </c>
      <c r="G102" s="9">
        <f>F102/F89*100</f>
        <v>0</v>
      </c>
      <c r="H102" s="9" t="e">
        <f t="shared" si="11"/>
        <v>#DIV/0!</v>
      </c>
      <c r="I102" s="10" t="e">
        <f t="shared" si="12"/>
        <v>#DIV/0!</v>
      </c>
    </row>
    <row r="103" spans="1:9" ht="26.25" customHeight="1" x14ac:dyDescent="0.25">
      <c r="A103" s="3" t="s">
        <v>91</v>
      </c>
      <c r="B103" s="17">
        <f>B42-B89</f>
        <v>-7514.5</v>
      </c>
      <c r="C103" s="9"/>
      <c r="D103" s="17">
        <f>D42-D89</f>
        <v>-29904.699999999837</v>
      </c>
      <c r="E103" s="9"/>
      <c r="F103" s="17">
        <f>F42-F89</f>
        <v>6163.4000000000087</v>
      </c>
      <c r="G103" s="9"/>
      <c r="H103" s="9"/>
      <c r="I103" s="9"/>
    </row>
    <row r="104" spans="1:9" x14ac:dyDescent="0.25">
      <c r="A104" s="25" t="s">
        <v>92</v>
      </c>
      <c r="B104" s="26"/>
      <c r="C104" s="26"/>
      <c r="D104" s="26"/>
      <c r="E104" s="26"/>
      <c r="F104" s="26"/>
      <c r="G104" s="26"/>
      <c r="H104" s="26"/>
      <c r="I104" s="27"/>
    </row>
    <row r="105" spans="1:9" ht="64.5" customHeight="1" x14ac:dyDescent="0.25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8"/>
      <c r="C106" s="8"/>
      <c r="D106" s="8">
        <v>10000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8">
        <v>-1264</v>
      </c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96</v>
      </c>
      <c r="B108" s="8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8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8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8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8">
        <v>8778</v>
      </c>
      <c r="C112" s="8"/>
      <c r="D112" s="8">
        <v>19905</v>
      </c>
      <c r="E112" s="8"/>
      <c r="F112" s="8">
        <v>-6165</v>
      </c>
      <c r="G112" s="8"/>
      <c r="H112" s="8"/>
      <c r="I112" s="8"/>
    </row>
    <row r="113" spans="1:9" ht="39" customHeight="1" x14ac:dyDescent="0.25">
      <c r="A113" s="3" t="s">
        <v>101</v>
      </c>
      <c r="B113" s="7">
        <f t="shared" ref="B113" si="23">SUM(B105:B112)</f>
        <v>7514</v>
      </c>
      <c r="C113" s="7"/>
      <c r="D113" s="7">
        <f t="shared" ref="D113:F113" si="24">SUM(D105:D112)</f>
        <v>29905</v>
      </c>
      <c r="E113" s="7"/>
      <c r="F113" s="7">
        <f t="shared" si="24"/>
        <v>-6165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2024-03-12T14:16:36Z</dcterms:modified>
</cp:coreProperties>
</file>