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H42" i="1"/>
  <c r="I42"/>
  <c r="B25"/>
  <c r="F25"/>
  <c r="F12"/>
  <c r="F11" s="1"/>
  <c r="F9"/>
  <c r="D112"/>
  <c r="F112"/>
  <c r="B11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I41"/>
  <c r="H41"/>
  <c r="I37"/>
  <c r="H37"/>
  <c r="I36"/>
  <c r="I34"/>
  <c r="H34"/>
  <c r="F33"/>
  <c r="I33" s="1"/>
  <c r="D33"/>
  <c r="B33"/>
  <c r="D32"/>
  <c r="I30"/>
  <c r="H30"/>
  <c r="I29"/>
  <c r="H29"/>
  <c r="I28"/>
  <c r="H28"/>
  <c r="I27"/>
  <c r="H27"/>
  <c r="I26"/>
  <c r="D25"/>
  <c r="I24"/>
  <c r="H24"/>
  <c r="I22"/>
  <c r="H22"/>
  <c r="F19"/>
  <c r="D19"/>
  <c r="B19"/>
  <c r="I18"/>
  <c r="H18"/>
  <c r="I17"/>
  <c r="H16"/>
  <c r="I15"/>
  <c r="H15"/>
  <c r="F14"/>
  <c r="D14"/>
  <c r="B14"/>
  <c r="I13"/>
  <c r="H13"/>
  <c r="D12"/>
  <c r="B12"/>
  <c r="D11"/>
  <c r="I10"/>
  <c r="H10"/>
  <c r="D9"/>
  <c r="B9"/>
  <c r="D8"/>
  <c r="I9" l="1"/>
  <c r="B11"/>
  <c r="H11" s="1"/>
  <c r="I11"/>
  <c r="I25"/>
  <c r="F8"/>
  <c r="H12"/>
  <c r="I12"/>
  <c r="I14"/>
  <c r="D31"/>
  <c r="D42" s="1"/>
  <c r="B32"/>
  <c r="F32"/>
  <c r="H9"/>
  <c r="H14"/>
  <c r="H33"/>
  <c r="B96"/>
  <c r="F59"/>
  <c r="F96"/>
  <c r="H44"/>
  <c r="H46"/>
  <c r="H48"/>
  <c r="H51"/>
  <c r="D96"/>
  <c r="I44"/>
  <c r="I45"/>
  <c r="I46"/>
  <c r="I47"/>
  <c r="I48"/>
  <c r="I49"/>
  <c r="I51"/>
  <c r="I53"/>
  <c r="I55"/>
  <c r="I56"/>
  <c r="I57"/>
  <c r="I58"/>
  <c r="I60"/>
  <c r="I61"/>
  <c r="I62"/>
  <c r="I64"/>
  <c r="I65"/>
  <c r="I66"/>
  <c r="I67"/>
  <c r="I68"/>
  <c r="I69"/>
  <c r="I71"/>
  <c r="I73"/>
  <c r="I74"/>
  <c r="I75"/>
  <c r="I76"/>
  <c r="I78"/>
  <c r="I79"/>
  <c r="I80"/>
  <c r="I82"/>
  <c r="I84"/>
  <c r="I86"/>
  <c r="I87"/>
  <c r="I89"/>
  <c r="I90"/>
  <c r="I91"/>
  <c r="I92"/>
  <c r="I93"/>
  <c r="I94"/>
  <c r="I95"/>
  <c r="I97"/>
  <c r="I98"/>
  <c r="I99"/>
  <c r="I100"/>
  <c r="I101"/>
  <c r="H55"/>
  <c r="H56"/>
  <c r="H57"/>
  <c r="H58"/>
  <c r="H60"/>
  <c r="H61"/>
  <c r="H62"/>
  <c r="H64"/>
  <c r="H65"/>
  <c r="H66"/>
  <c r="H67"/>
  <c r="H68"/>
  <c r="H69"/>
  <c r="H71"/>
  <c r="H73"/>
  <c r="H74"/>
  <c r="H75"/>
  <c r="H76"/>
  <c r="H78"/>
  <c r="H79"/>
  <c r="H80"/>
  <c r="H82"/>
  <c r="H84"/>
  <c r="H86"/>
  <c r="H87"/>
  <c r="H89"/>
  <c r="H90"/>
  <c r="H91"/>
  <c r="H92"/>
  <c r="H93"/>
  <c r="H94"/>
  <c r="H95"/>
  <c r="H97"/>
  <c r="H98"/>
  <c r="H99"/>
  <c r="H100"/>
  <c r="H101"/>
  <c r="H49"/>
  <c r="H53"/>
  <c r="H47"/>
  <c r="H45"/>
  <c r="F85"/>
  <c r="D85"/>
  <c r="F83"/>
  <c r="D83"/>
  <c r="F81"/>
  <c r="D81"/>
  <c r="F77"/>
  <c r="D77"/>
  <c r="F72"/>
  <c r="D72"/>
  <c r="F70"/>
  <c r="D70"/>
  <c r="F63"/>
  <c r="D63"/>
  <c r="D59"/>
  <c r="F54"/>
  <c r="D54"/>
  <c r="F52"/>
  <c r="F50"/>
  <c r="I50" s="1"/>
  <c r="F43"/>
  <c r="D52"/>
  <c r="D50"/>
  <c r="D43"/>
  <c r="H32" l="1"/>
  <c r="E39"/>
  <c r="E35"/>
  <c r="E27"/>
  <c r="E24"/>
  <c r="E19"/>
  <c r="E15"/>
  <c r="E11"/>
  <c r="E40"/>
  <c r="E36"/>
  <c r="E32"/>
  <c r="E28"/>
  <c r="E25"/>
  <c r="E20"/>
  <c r="E16"/>
  <c r="E12"/>
  <c r="E8"/>
  <c r="E41"/>
  <c r="E37"/>
  <c r="E33"/>
  <c r="E29"/>
  <c r="E23"/>
  <c r="E21"/>
  <c r="E17"/>
  <c r="E13"/>
  <c r="E9"/>
  <c r="E38"/>
  <c r="E34"/>
  <c r="E30"/>
  <c r="E26"/>
  <c r="E22"/>
  <c r="E18"/>
  <c r="E14"/>
  <c r="E10"/>
  <c r="E31"/>
  <c r="I8"/>
  <c r="I52"/>
  <c r="B8"/>
  <c r="I63"/>
  <c r="I70"/>
  <c r="I77"/>
  <c r="I83"/>
  <c r="B31"/>
  <c r="I32"/>
  <c r="F31"/>
  <c r="F42" s="1"/>
  <c r="I72"/>
  <c r="I59"/>
  <c r="I85"/>
  <c r="I81"/>
  <c r="I54"/>
  <c r="I96"/>
  <c r="I43"/>
  <c r="H96"/>
  <c r="B85"/>
  <c r="H85" s="1"/>
  <c r="B83"/>
  <c r="H83" s="1"/>
  <c r="B81"/>
  <c r="H81" s="1"/>
  <c r="B77"/>
  <c r="H77" s="1"/>
  <c r="B72"/>
  <c r="H72" s="1"/>
  <c r="B70"/>
  <c r="H70" s="1"/>
  <c r="B63"/>
  <c r="H63" s="1"/>
  <c r="B59"/>
  <c r="H59" s="1"/>
  <c r="B54"/>
  <c r="H54" s="1"/>
  <c r="B52"/>
  <c r="H52" s="1"/>
  <c r="B50"/>
  <c r="H50" s="1"/>
  <c r="B43"/>
  <c r="H43" s="1"/>
  <c r="D88"/>
  <c r="E78" s="1"/>
  <c r="F88"/>
  <c r="B42" l="1"/>
  <c r="H8"/>
  <c r="E42"/>
  <c r="G42"/>
  <c r="G41"/>
  <c r="G39"/>
  <c r="G37"/>
  <c r="G35"/>
  <c r="G33"/>
  <c r="G31"/>
  <c r="G29"/>
  <c r="G27"/>
  <c r="G25"/>
  <c r="G23"/>
  <c r="G21"/>
  <c r="G19"/>
  <c r="G17"/>
  <c r="G15"/>
  <c r="G13"/>
  <c r="G11"/>
  <c r="G9"/>
  <c r="G40"/>
  <c r="G38"/>
  <c r="G36"/>
  <c r="G34"/>
  <c r="G32"/>
  <c r="G30"/>
  <c r="G28"/>
  <c r="G26"/>
  <c r="G24"/>
  <c r="G22"/>
  <c r="G20"/>
  <c r="G18"/>
  <c r="G16"/>
  <c r="G14"/>
  <c r="G12"/>
  <c r="G10"/>
  <c r="G8"/>
  <c r="I31"/>
  <c r="H31"/>
  <c r="I88"/>
  <c r="G81"/>
  <c r="G78"/>
  <c r="E43"/>
  <c r="E56"/>
  <c r="G79"/>
  <c r="G85"/>
  <c r="G75"/>
  <c r="G84"/>
  <c r="G74"/>
  <c r="G87"/>
  <c r="G80"/>
  <c r="F102"/>
  <c r="G83"/>
  <c r="G76"/>
  <c r="G86"/>
  <c r="G82"/>
  <c r="G77"/>
  <c r="D102"/>
  <c r="E69"/>
  <c r="E80"/>
  <c r="E82"/>
  <c r="E66"/>
  <c r="E60"/>
  <c r="E54"/>
  <c r="E73"/>
  <c r="E92"/>
  <c r="G92" s="1"/>
  <c r="E72"/>
  <c r="E67"/>
  <c r="E63"/>
  <c r="E51"/>
  <c r="E84"/>
  <c r="E75"/>
  <c r="E71"/>
  <c r="E68"/>
  <c r="E62"/>
  <c r="E53"/>
  <c r="E45"/>
  <c r="E99"/>
  <c r="G99" s="1"/>
  <c r="E86"/>
  <c r="E77"/>
  <c r="E70"/>
  <c r="E65"/>
  <c r="E57"/>
  <c r="E48"/>
  <c r="E96"/>
  <c r="G96" s="1"/>
  <c r="E46"/>
  <c r="E98"/>
  <c r="G98" s="1"/>
  <c r="E95"/>
  <c r="G95" s="1"/>
  <c r="E91"/>
  <c r="G91" s="1"/>
  <c r="E64"/>
  <c r="E59"/>
  <c r="E55"/>
  <c r="E50"/>
  <c r="E47"/>
  <c r="E101"/>
  <c r="G101" s="1"/>
  <c r="E94"/>
  <c r="G94" s="1"/>
  <c r="E90"/>
  <c r="G90" s="1"/>
  <c r="E61"/>
  <c r="E58"/>
  <c r="E52"/>
  <c r="E49"/>
  <c r="E44"/>
  <c r="E100"/>
  <c r="G100" s="1"/>
  <c r="E97"/>
  <c r="G97" s="1"/>
  <c r="E93"/>
  <c r="G93" s="1"/>
  <c r="E89"/>
  <c r="G89" s="1"/>
  <c r="B88"/>
  <c r="C78" s="1"/>
  <c r="E87"/>
  <c r="E85"/>
  <c r="E83"/>
  <c r="E81"/>
  <c r="E79"/>
  <c r="E76"/>
  <c r="E74"/>
  <c r="C8" l="1"/>
  <c r="C13"/>
  <c r="C40"/>
  <c r="C38"/>
  <c r="C36"/>
  <c r="C34"/>
  <c r="C32"/>
  <c r="C30"/>
  <c r="C28"/>
  <c r="C26"/>
  <c r="C24"/>
  <c r="C22"/>
  <c r="C20"/>
  <c r="C18"/>
  <c r="C16"/>
  <c r="C14"/>
  <c r="C12"/>
  <c r="C10"/>
  <c r="C41"/>
  <c r="C39"/>
  <c r="C37"/>
  <c r="C35"/>
  <c r="C33"/>
  <c r="C31"/>
  <c r="C29"/>
  <c r="C27"/>
  <c r="C25"/>
  <c r="C23"/>
  <c r="C21"/>
  <c r="C19"/>
  <c r="C17"/>
  <c r="C15"/>
  <c r="C11"/>
  <c r="C9"/>
  <c r="H88"/>
  <c r="C101"/>
  <c r="C56"/>
  <c r="C90"/>
  <c r="C55"/>
  <c r="C89"/>
  <c r="C91"/>
  <c r="C43"/>
  <c r="C57"/>
  <c r="C53"/>
  <c r="C72"/>
  <c r="C50"/>
  <c r="C63"/>
  <c r="C75"/>
  <c r="C76"/>
  <c r="C94"/>
  <c r="C60"/>
  <c r="C84"/>
  <c r="C86"/>
  <c r="C99"/>
  <c r="C49"/>
  <c r="C67"/>
  <c r="C92"/>
  <c r="C44"/>
  <c r="C46"/>
  <c r="C69"/>
  <c r="C93"/>
  <c r="C45"/>
  <c r="C59"/>
  <c r="C82"/>
  <c r="C54"/>
  <c r="C85"/>
  <c r="C68"/>
  <c r="C51"/>
  <c r="C71"/>
  <c r="C73"/>
  <c r="C97"/>
  <c r="C61"/>
  <c r="C52"/>
  <c r="C74"/>
  <c r="C98"/>
  <c r="C62"/>
  <c r="C65"/>
  <c r="C87"/>
  <c r="C77"/>
  <c r="C81"/>
  <c r="C64"/>
  <c r="C47"/>
  <c r="C96"/>
  <c r="C79"/>
  <c r="B102"/>
  <c r="C83"/>
  <c r="C58"/>
  <c r="C80"/>
  <c r="C66"/>
  <c r="C48"/>
  <c r="C70"/>
  <c r="C95"/>
  <c r="C100"/>
  <c r="C42" l="1"/>
  <c r="C88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<sst xmlns="http://schemas.openxmlformats.org/spreadsheetml/2006/main" count="119" uniqueCount="117">
  <si>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</si>
  <si>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</si>
  <si>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</si>
  <si>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</si>
  <si>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</si>
  <si>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</si>
  <si>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</si>
  <si>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</si>
  <si>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</si>
  <si>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</si>
  <si>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</si>
  <si>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</si>
  <si>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</si>
  <si>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</si>
  <si>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</si>
  <si>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</si>
  <si>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</si>
  <si>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</si>
  <si>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</si>
  <si>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</si>
  <si>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</si>
  <si>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</si>
  <si>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</si>
  <si>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</si>
  <si>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</si>
  <si>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</si>
  <si>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</si>
  <si>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</si>
  <si>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</si>
  <si>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</si>
  <si>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</si>
  <si>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</si>
  <si>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</si>
  <si>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</si>
  <si>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</si>
  <si>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</si>
  <si>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</si>
  <si>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</si>
  <si>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</si>
  <si>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</si>
  <si>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</si>
  <si>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</si>
  <si>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</si>
  <si>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</si>
  <si>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</si>
  <si>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</si>
  <si>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</si>
  <si>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</si>
  <si>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</si>
  <si>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</si>
  <si>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</si>
  <si>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</si>
  <si>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</si>
  <si>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</si>
  <si>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</si>
  <si>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</si>
  <si>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</si>
  <si>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</si>
  <si>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</si>
  <si>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</si>
  <si>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</si>
  <si>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</si>
  <si>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</si>
  <si>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</si>
  <si>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</si>
  <si>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</si>
  <si>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</si>
  <si>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</si>
  <si>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</si>
  <si>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</si>
  <si>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</si>
  <si>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</si>
  <si>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</si>
  <si>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</si>
  <si>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</si>
  <si>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</si>
  <si>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</si>
  <si>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</si>
  <si>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</si>
  <si>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</si>
  <si>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</si>
  <si>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</si>
  <si>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</si>
  <si>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</si>
  <si>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</si>
  <si>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</si>
  <si>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</si>
  <si>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</si>
  <si>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</si>
  <si>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</si>
  <si>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</si>
  <si>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</si>
  <si>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</si>
  <si>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</si>
  <si>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</si>
  <si>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</si>
  <si>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</si>
  <si>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</si>
  <si>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</si>
  <si>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</si>
  <si>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</si>
  <si>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</si>
  <si>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</si>
  <si>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</si>
  <si>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</si>
  <si>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01.04 .2022 (отчетный) год</t>
  </si>
  <si>
    <t>План на 2023 год по состоянию на 01.04.2023 (текущий) год</t>
  </si>
  <si>
    <t>Факт на 01.04.2023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</si>
  <si>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</si>
  <si>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</si>
  <si>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</si>
  <si>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</si>
  <si>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</si>
  <si>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</si>
  <si>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</si>
  <si>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</si>
  <si>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бюджета Пряжинского национального муниципального района за 1 квартал 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</si>
</sst>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1.42578125" customWidth="1"/>
    <col min="5" max="5" width="16.5703125" customWidth="1"/>
    <col min="6" max="6" width="14.28515625" customWidth="1"/>
    <col min="7" max="7" width="15.425781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0" t="s">
        <v>116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3" t="s">
        <v>8</v>
      </c>
      <c r="B8" s="15">
        <f t="shared" ref="B8" si="0">B9+B11+B14+B19+B22+B23+B24+B25+B27+B28+B29+B30</f>
        <v>28847</v>
      </c>
      <c r="C8" s="15">
        <f>B8/B42*100</f>
        <v>27.906279323988354</v>
      </c>
      <c r="D8" s="15">
        <f>D9+D11+D14+D19+D22+D23+D24+D25+D27+D28+D29+D30</f>
        <v>150717</v>
      </c>
      <c r="E8" s="15">
        <f>D8/D42*100</f>
        <v>24.2344186405494</v>
      </c>
      <c r="F8" s="15">
        <f t="shared" ref="F8" si="1">F9+F11+F14+F19+F22+F23+F24+F25+F27+F28+F29+F30</f>
        <v>27653</v>
      </c>
      <c r="G8" s="10">
        <f>F8/F42*100</f>
        <v>24.760037247949573</v>
      </c>
      <c r="H8" s="10">
        <f>F8/B8*100-100</f>
        <v>-4.1390785870281093</v>
      </c>
      <c r="I8" s="10">
        <f>F8/D8*100</f>
        <v>18.347631654027083</v>
      </c>
    </row>
    <row r="9" spans="1:9" ht="26.25" customHeight="1">
      <c r="A9" s="3" t="s">
        <v>9</v>
      </c>
      <c r="B9" s="15">
        <f>B10</f>
        <v>21499</v>
      </c>
      <c r="C9" s="15">
        <f>B9/B42*100</f>
        <v>20.797902699983553</v>
      </c>
      <c r="D9" s="15">
        <f>D10</f>
        <v>114061</v>
      </c>
      <c r="E9" s="15">
        <f>D9/D42*100</f>
        <v>18.340346640124906</v>
      </c>
      <c r="F9" s="15">
        <f>F10</f>
        <v>17971</v>
      </c>
      <c r="G9" s="10">
        <f>F9/F42*100</f>
        <v>16.090935138426275</v>
      </c>
      <c r="H9" s="10">
        <f t="shared" ref="H9:H42" si="2">F9/B9*100-100</f>
        <v>-16.410065584445789</v>
      </c>
      <c r="I9" s="10">
        <f t="shared" ref="I9:I42" si="3">F9/D9*100</f>
        <v>15.755604457264097</v>
      </c>
    </row>
    <row r="10" spans="1:9" ht="27.75" customHeight="1">
      <c r="A10" s="3" t="s">
        <v>10</v>
      </c>
      <c r="B10" s="15">
        <v>21499</v>
      </c>
      <c r="C10" s="15">
        <f>B10/B42*100</f>
        <v>20.797902699983553</v>
      </c>
      <c r="D10" s="15">
        <v>114061</v>
      </c>
      <c r="E10" s="15">
        <f>D10/D42*100</f>
        <v>18.340346640124906</v>
      </c>
      <c r="F10" s="15">
        <v>17971</v>
      </c>
      <c r="G10" s="10">
        <f>F10/F42*100</f>
        <v>16.090935138426275</v>
      </c>
      <c r="H10" s="10">
        <f t="shared" si="2"/>
        <v>-16.410065584445789</v>
      </c>
      <c r="I10" s="10">
        <f t="shared" si="3"/>
        <v>15.755604457264097</v>
      </c>
    </row>
    <row r="11" spans="1:9" ht="66.75" customHeight="1">
      <c r="A11" s="3" t="s">
        <v>11</v>
      </c>
      <c r="B11" s="15">
        <f>B12</f>
        <v>568</v>
      </c>
      <c r="C11" s="15">
        <f>B11/B42*100</f>
        <v>0.54947712607984833</v>
      </c>
      <c r="D11" s="15">
        <f>D12</f>
        <v>2704</v>
      </c>
      <c r="E11" s="15">
        <f>D11/D42*100</f>
        <v>0.43478750243201214</v>
      </c>
      <c r="F11" s="15">
        <f>F12</f>
        <v>727</v>
      </c>
      <c r="G11" s="10">
        <f>F11/F42*100</f>
        <v>0.65094373410694462</v>
      </c>
      <c r="H11" s="10">
        <f t="shared" si="2"/>
        <v>27.992957746478879</v>
      </c>
      <c r="I11" s="10">
        <f t="shared" si="3"/>
        <v>26.886094674556215</v>
      </c>
    </row>
    <row r="12" spans="1:9" ht="36.75" customHeight="1">
      <c r="A12" s="3" t="s">
        <v>12</v>
      </c>
      <c r="B12" s="15">
        <f>B13</f>
        <v>568</v>
      </c>
      <c r="C12" s="15">
        <f>B12/B42*100</f>
        <v>0.54947712607984833</v>
      </c>
      <c r="D12" s="15">
        <f>D13</f>
        <v>2704</v>
      </c>
      <c r="E12" s="15">
        <f>D12/D42*100</f>
        <v>0.43478750243201214</v>
      </c>
      <c r="F12" s="15">
        <f>F13</f>
        <v>727</v>
      </c>
      <c r="G12" s="10">
        <f>F12/F42*100</f>
        <v>0.65094373410694462</v>
      </c>
      <c r="H12" s="10">
        <f t="shared" si="2"/>
        <v>27.992957746478879</v>
      </c>
      <c r="I12" s="10">
        <f t="shared" si="3"/>
        <v>26.886094674556215</v>
      </c>
    </row>
    <row r="13" spans="1:9" ht="26.25" customHeight="1">
      <c r="A13" s="3" t="s">
        <v>13</v>
      </c>
      <c r="B13" s="15">
        <v>568</v>
      </c>
      <c r="C13" s="15">
        <f>B13/B42*100</f>
        <v>0.54947712607984833</v>
      </c>
      <c r="D13" s="15">
        <v>2704</v>
      </c>
      <c r="E13" s="15">
        <f>D13/D42*100</f>
        <v>0.43478750243201214</v>
      </c>
      <c r="F13" s="15">
        <v>727</v>
      </c>
      <c r="G13" s="10">
        <f>F13/F42*100</f>
        <v>0.65094373410694462</v>
      </c>
      <c r="H13" s="10">
        <f t="shared" si="2"/>
        <v>27.992957746478879</v>
      </c>
      <c r="I13" s="10">
        <f t="shared" si="3"/>
        <v>26.886094674556215</v>
      </c>
    </row>
    <row r="14" spans="1:9" ht="26.25" customHeight="1">
      <c r="A14" s="3" t="s">
        <v>14</v>
      </c>
      <c r="B14" s="15">
        <f>B15+B16+B17+B18</f>
        <v>1025</v>
      </c>
      <c r="C14" s="15">
        <f>B14/B42*100</f>
        <v>0.9915740391405713</v>
      </c>
      <c r="D14" s="15">
        <f>D15+D16+D17+D18</f>
        <v>3820</v>
      </c>
      <c r="E14" s="15">
        <f>D14/D42*100</f>
        <v>0.61423382370202906</v>
      </c>
      <c r="F14" s="15">
        <f>F15+F16+F17+F18</f>
        <v>784</v>
      </c>
      <c r="G14" s="10">
        <f>F14/F42*100</f>
        <v>0.70198058808781916</v>
      </c>
      <c r="H14" s="10">
        <f t="shared" si="2"/>
        <v>-23.512195121951223</v>
      </c>
      <c r="I14" s="10">
        <f t="shared" si="3"/>
        <v>20.523560209424083</v>
      </c>
    </row>
    <row r="15" spans="1:9" ht="39" customHeight="1">
      <c r="A15" s="3" t="s">
        <v>15</v>
      </c>
      <c r="B15" s="15">
        <v>429</v>
      </c>
      <c r="C15" s="15">
        <f>B15/B42*100</f>
        <v>0.41501001247932201</v>
      </c>
      <c r="D15" s="15">
        <v>1900</v>
      </c>
      <c r="E15" s="15">
        <f>D15/D42*100</f>
        <v>0.30550896990415055</v>
      </c>
      <c r="F15" s="15">
        <v>379</v>
      </c>
      <c r="G15" s="10">
        <f>F15/F42*100</f>
        <v>0.33935030980265751</v>
      </c>
      <c r="H15" s="10">
        <f t="shared" si="2"/>
        <v>-11.655011655011663</v>
      </c>
      <c r="I15" s="10">
        <f t="shared" si="3"/>
        <v>19.94736842105263</v>
      </c>
    </row>
    <row r="16" spans="1:9" ht="39" customHeight="1">
      <c r="A16" s="3" t="s">
        <v>108</v>
      </c>
      <c r="B16" s="15">
        <v>-32</v>
      </c>
      <c r="C16" s="15">
        <f>B16/B42*100</f>
        <v>-3.0956457807315398E-2</v>
      </c>
      <c r="D16" s="15">
        <v>0</v>
      </c>
      <c r="E16" s="15">
        <f>D16/D42*100</f>
        <v>0</v>
      </c>
      <c r="F16" s="15">
        <v>-60</v>
      </c>
      <c r="G16" s="10">
        <f>F16/F42*100</f>
        <v>-5.372300419039433E-2</v>
      </c>
      <c r="H16" s="10">
        <f t="shared" si="2"/>
        <v>87.5</v>
      </c>
      <c r="I16" s="10"/>
    </row>
    <row r="17" spans="1:9" ht="39" customHeight="1">
      <c r="A17" s="3" t="s">
        <v>109</v>
      </c>
      <c r="B17" s="15">
        <v>383</v>
      </c>
      <c r="C17" s="15">
        <f>B17/B42*100</f>
        <v>0.37051010438130616</v>
      </c>
      <c r="D17" s="15">
        <v>820</v>
      </c>
      <c r="E17" s="15">
        <f>D17/D42*100</f>
        <v>0.13185123964284393</v>
      </c>
      <c r="F17" s="15">
        <v>375</v>
      </c>
      <c r="G17" s="10">
        <f>F17/F42*100</f>
        <v>0.33576877618996459</v>
      </c>
      <c r="H17" s="10"/>
      <c r="I17" s="10">
        <f t="shared" si="3"/>
        <v>45.731707317073173</v>
      </c>
    </row>
    <row r="18" spans="1:9" ht="39" customHeight="1">
      <c r="A18" s="3" t="s">
        <v>110</v>
      </c>
      <c r="B18" s="15">
        <v>245</v>
      </c>
      <c r="C18" s="15">
        <f>B18/B42*100</f>
        <v>0.2370103800872585</v>
      </c>
      <c r="D18" s="15">
        <v>1100</v>
      </c>
      <c r="E18" s="15">
        <f>D18/D42*100</f>
        <v>0.17687361415503453</v>
      </c>
      <c r="F18" s="15">
        <v>90</v>
      </c>
      <c r="G18" s="10">
        <f>F18/F42*100</f>
        <v>8.0584506285591495E-2</v>
      </c>
      <c r="H18" s="10">
        <f t="shared" si="2"/>
        <v>-63.265306122448976</v>
      </c>
      <c r="I18" s="10">
        <f t="shared" si="3"/>
        <v>8.1818181818181817</v>
      </c>
    </row>
    <row r="19" spans="1:9" ht="15" customHeight="1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1.5" customHeight="1">
      <c r="A22" s="3" t="s">
        <v>17</v>
      </c>
      <c r="B22" s="15">
        <v>462</v>
      </c>
      <c r="C22" s="15">
        <f>B22/B42*100</f>
        <v>0.4469338595931161</v>
      </c>
      <c r="D22" s="15">
        <v>2313</v>
      </c>
      <c r="E22" s="15">
        <f>D22/D42*100</f>
        <v>0.37191697230963172</v>
      </c>
      <c r="F22" s="15">
        <v>585</v>
      </c>
      <c r="G22" s="10">
        <f>F22/F42*100</f>
        <v>0.52379929085634469</v>
      </c>
      <c r="H22" s="10">
        <f t="shared" si="2"/>
        <v>26.623376623376615</v>
      </c>
      <c r="I22" s="10">
        <f t="shared" si="3"/>
        <v>25.291828793774318</v>
      </c>
    </row>
    <row r="23" spans="1:9" ht="64.5" customHeight="1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43.5" customHeight="1">
      <c r="A24" s="3" t="s">
        <v>19</v>
      </c>
      <c r="B24" s="15">
        <v>1234</v>
      </c>
      <c r="C24" s="15">
        <f>B24/B42*100</f>
        <v>1.1937584041945999</v>
      </c>
      <c r="D24" s="15">
        <v>8481</v>
      </c>
      <c r="E24" s="15">
        <f>D24/D42*100</f>
        <v>1.3636955651353164</v>
      </c>
      <c r="F24" s="15">
        <v>3024</v>
      </c>
      <c r="G24" s="10">
        <f>F24/F42*100</f>
        <v>2.7076394111958741</v>
      </c>
      <c r="H24" s="10">
        <f t="shared" si="2"/>
        <v>145.05672609400327</v>
      </c>
      <c r="I24" s="10">
        <f t="shared" si="3"/>
        <v>35.656172621153168</v>
      </c>
    </row>
    <row r="25" spans="1:9" ht="73.5" customHeight="1">
      <c r="A25" s="3" t="s">
        <v>20</v>
      </c>
      <c r="B25" s="15">
        <f>B26</f>
        <v>157</v>
      </c>
      <c r="C25" s="15">
        <f>B25/B42*100</f>
        <v>0.15188012111714116</v>
      </c>
      <c r="D25" s="15">
        <f>D26</f>
        <v>231</v>
      </c>
      <c r="E25" s="15">
        <f>D25/D42*100</f>
        <v>3.7143458972557254E-2</v>
      </c>
      <c r="F25" s="15">
        <f>F26</f>
        <v>90</v>
      </c>
      <c r="G25" s="10">
        <f>F25/F42*100</f>
        <v>8.0584506285591495E-2</v>
      </c>
      <c r="H25" s="10"/>
      <c r="I25" s="10">
        <f t="shared" si="3"/>
        <v>38.961038961038966</v>
      </c>
    </row>
    <row r="26" spans="1:9" ht="45" customHeight="1">
      <c r="A26" s="3" t="s">
        <v>21</v>
      </c>
      <c r="B26" s="15">
        <v>157</v>
      </c>
      <c r="C26" s="15">
        <f>B26/B42*100</f>
        <v>0.15188012111714116</v>
      </c>
      <c r="D26" s="15">
        <v>231</v>
      </c>
      <c r="E26" s="15">
        <f>D26/D42*100</f>
        <v>3.7143458972557254E-2</v>
      </c>
      <c r="F26" s="15">
        <v>90</v>
      </c>
      <c r="G26" s="10">
        <f>F26/F42*100</f>
        <v>8.0584506285591495E-2</v>
      </c>
      <c r="H26" s="10"/>
      <c r="I26" s="10">
        <f t="shared" si="3"/>
        <v>38.961038961038966</v>
      </c>
    </row>
    <row r="27" spans="1:9" ht="64.5" customHeight="1">
      <c r="A27" s="3" t="s">
        <v>22</v>
      </c>
      <c r="B27" s="15">
        <v>3047</v>
      </c>
      <c r="C27" s="15">
        <f>B27/B42*100</f>
        <v>2.9476352168403128</v>
      </c>
      <c r="D27" s="15">
        <v>13318</v>
      </c>
      <c r="E27" s="15">
        <f>D27/D42*100</f>
        <v>2.1414570848334091</v>
      </c>
      <c r="F27" s="15">
        <v>3151</v>
      </c>
      <c r="G27" s="10">
        <f>F27/F42*100</f>
        <v>2.8213531033988755</v>
      </c>
      <c r="H27" s="10">
        <f t="shared" si="2"/>
        <v>3.4131933048900436</v>
      </c>
      <c r="I27" s="10">
        <f t="shared" si="3"/>
        <v>23.659708664964711</v>
      </c>
    </row>
    <row r="28" spans="1:9" ht="64.5" customHeight="1">
      <c r="A28" s="3" t="s">
        <v>23</v>
      </c>
      <c r="B28" s="15">
        <v>198</v>
      </c>
      <c r="C28" s="15">
        <f>B28/B42*100</f>
        <v>0.19154308268276404</v>
      </c>
      <c r="D28" s="15">
        <v>4683</v>
      </c>
      <c r="E28" s="15">
        <f>D28/D42*100</f>
        <v>0.75299921371638801</v>
      </c>
      <c r="F28" s="15">
        <v>1126</v>
      </c>
      <c r="G28" s="10">
        <f>F28/F42*100</f>
        <v>1.0082017119730668</v>
      </c>
      <c r="H28" s="10">
        <f t="shared" si="2"/>
        <v>468.68686868686871</v>
      </c>
      <c r="I28" s="10">
        <f t="shared" si="3"/>
        <v>24.044415972667093</v>
      </c>
    </row>
    <row r="29" spans="1:9" ht="26.25" customHeight="1">
      <c r="A29" s="3" t="s">
        <v>24</v>
      </c>
      <c r="B29" s="15">
        <v>632</v>
      </c>
      <c r="C29" s="15">
        <f>B29/B42*100</f>
        <v>0.61139004169447919</v>
      </c>
      <c r="D29" s="15">
        <v>986</v>
      </c>
      <c r="E29" s="15">
        <f>D29/D42*100</f>
        <v>0.15854307596078551</v>
      </c>
      <c r="F29" s="15">
        <v>162</v>
      </c>
      <c r="G29" s="10">
        <f>F29/F42*100</f>
        <v>0.14505211131406467</v>
      </c>
      <c r="H29" s="10">
        <f t="shared" si="2"/>
        <v>-74.367088607594937</v>
      </c>
      <c r="I29" s="10">
        <f t="shared" si="3"/>
        <v>16.430020283975661</v>
      </c>
    </row>
    <row r="30" spans="1:9" ht="39" customHeight="1">
      <c r="A30" s="3" t="s">
        <v>25</v>
      </c>
      <c r="B30" s="15">
        <v>25</v>
      </c>
      <c r="C30" s="15">
        <f>B30/B42*100</f>
        <v>2.4184732661965153E-2</v>
      </c>
      <c r="D30" s="15">
        <v>120</v>
      </c>
      <c r="E30" s="15">
        <f>D30/D42*100</f>
        <v>1.9295303362367403E-2</v>
      </c>
      <c r="F30" s="15">
        <v>33</v>
      </c>
      <c r="G30" s="10">
        <f>F30/F42*100</f>
        <v>2.9547652304716881E-2</v>
      </c>
      <c r="H30" s="10">
        <f t="shared" si="2"/>
        <v>32</v>
      </c>
      <c r="I30" s="10">
        <f t="shared" si="3"/>
        <v>27.500000000000004</v>
      </c>
    </row>
    <row r="31" spans="1:9" ht="26.25" customHeight="1">
      <c r="A31" s="3" t="s">
        <v>26</v>
      </c>
      <c r="B31" s="15">
        <f>B32+B39+B40+B41</f>
        <v>74524</v>
      </c>
      <c r="C31" s="15">
        <f>B31/B42*100</f>
        <v>72.093720676011657</v>
      </c>
      <c r="D31" s="15">
        <f>D32+D39+D40+D41</f>
        <v>471196</v>
      </c>
      <c r="E31" s="15">
        <f>D31/D42*100</f>
        <v>75.765581359450593</v>
      </c>
      <c r="F31" s="15">
        <f t="shared" ref="F31" si="4">F32+F39+F40+F41</f>
        <v>84031</v>
      </c>
      <c r="G31" s="10">
        <f>F31/F42*100</f>
        <v>75.239962752050431</v>
      </c>
      <c r="H31" s="10">
        <f t="shared" si="2"/>
        <v>12.75696419945254</v>
      </c>
      <c r="I31" s="10">
        <f t="shared" si="3"/>
        <v>17.833555463119382</v>
      </c>
    </row>
    <row r="32" spans="1:9" ht="63.75" customHeight="1">
      <c r="A32" s="3" t="s">
        <v>27</v>
      </c>
      <c r="B32" s="15">
        <f>B33+B36+B37+B38</f>
        <v>74476</v>
      </c>
      <c r="C32" s="15">
        <f>B32/B42*100</f>
        <v>72.047285989300676</v>
      </c>
      <c r="D32" s="15">
        <f>D33+D36+D37+D38</f>
        <v>471215</v>
      </c>
      <c r="E32" s="15">
        <f>D32/D42*100</f>
        <v>75.768636449149639</v>
      </c>
      <c r="F32" s="15">
        <f t="shared" ref="F32" si="5">F33+F36+F37+F38</f>
        <v>84050</v>
      </c>
      <c r="G32" s="10">
        <f>F32/F42*100</f>
        <v>75.256975036710713</v>
      </c>
      <c r="H32" s="10">
        <f t="shared" si="2"/>
        <v>12.855147967130335</v>
      </c>
      <c r="I32" s="10">
        <f t="shared" si="3"/>
        <v>17.836868520738943</v>
      </c>
    </row>
    <row r="33" spans="1:9" ht="51.75" customHeight="1">
      <c r="A33" s="3" t="s">
        <v>28</v>
      </c>
      <c r="B33" s="15">
        <f>B34+B35</f>
        <v>23428</v>
      </c>
      <c r="C33" s="15">
        <f>B33/B42*100</f>
        <v>22.663996672180787</v>
      </c>
      <c r="D33" s="15">
        <f>D34+D35</f>
        <v>69229</v>
      </c>
      <c r="E33" s="15">
        <f>D33/D42*100</f>
        <v>11.131621303944442</v>
      </c>
      <c r="F33" s="15">
        <f>F34+F35</f>
        <v>26116</v>
      </c>
      <c r="G33" s="10">
        <f>F33/F42*100</f>
        <v>23.383832957272304</v>
      </c>
      <c r="H33" s="10">
        <f t="shared" si="2"/>
        <v>11.473450571965159</v>
      </c>
      <c r="I33" s="10">
        <f t="shared" si="3"/>
        <v>37.724075170809925</v>
      </c>
    </row>
    <row r="34" spans="1:9" ht="39" customHeight="1">
      <c r="A34" s="3" t="s">
        <v>29</v>
      </c>
      <c r="B34" s="15">
        <v>23428</v>
      </c>
      <c r="C34" s="15">
        <f>B34/B42*100</f>
        <v>22.663996672180787</v>
      </c>
      <c r="D34" s="15">
        <v>69229</v>
      </c>
      <c r="E34" s="15">
        <f>D34/D42*100</f>
        <v>11.131621303944442</v>
      </c>
      <c r="F34" s="15">
        <v>26116</v>
      </c>
      <c r="G34" s="10">
        <f>F34/F42*100</f>
        <v>23.383832957272304</v>
      </c>
      <c r="H34" s="10">
        <f t="shared" si="2"/>
        <v>11.473450571965159</v>
      </c>
      <c r="I34" s="10">
        <f t="shared" si="3"/>
        <v>37.724075170809925</v>
      </c>
    </row>
    <row r="35" spans="1:9" ht="26.25" customHeight="1">
      <c r="A35" s="19" t="s">
        <v>113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>
      <c r="A36" s="18" t="s">
        <v>114</v>
      </c>
      <c r="B36" s="15">
        <v>6237</v>
      </c>
      <c r="C36" s="15">
        <f>B36/B42*100</f>
        <v>6.0336071045070669</v>
      </c>
      <c r="D36" s="15">
        <v>129566</v>
      </c>
      <c r="E36" s="15">
        <f>D36/D42*100</f>
        <v>20.833460628737459</v>
      </c>
      <c r="F36" s="15">
        <v>7129</v>
      </c>
      <c r="G36" s="10">
        <f>F36/F42*100</f>
        <v>6.3831882812220186</v>
      </c>
      <c r="H36" s="10"/>
      <c r="I36" s="10">
        <f t="shared" si="3"/>
        <v>5.5022150872914191</v>
      </c>
    </row>
    <row r="37" spans="1:9" ht="26.25" customHeight="1">
      <c r="A37" s="18" t="s">
        <v>115</v>
      </c>
      <c r="B37" s="15">
        <v>41881</v>
      </c>
      <c r="C37" s="15">
        <f>B37/B42*100</f>
        <v>40.515231544630502</v>
      </c>
      <c r="D37" s="15">
        <v>272420</v>
      </c>
      <c r="E37" s="15">
        <f>D37/D42*100</f>
        <v>43.803554516467734</v>
      </c>
      <c r="F37" s="15">
        <v>48007</v>
      </c>
      <c r="G37" s="10">
        <f>F37/F42*100</f>
        <v>42.984671036137669</v>
      </c>
      <c r="H37" s="10">
        <f t="shared" si="2"/>
        <v>14.627157899763603</v>
      </c>
      <c r="I37" s="10">
        <f t="shared" si="3"/>
        <v>17.62242126128772</v>
      </c>
    </row>
    <row r="38" spans="1:9" ht="26.25" customHeight="1">
      <c r="A38" s="3" t="s">
        <v>30</v>
      </c>
      <c r="B38" s="15">
        <v>2930</v>
      </c>
      <c r="C38" s="15">
        <f>B38/B42*100</f>
        <v>2.834450667982316</v>
      </c>
      <c r="D38" s="15">
        <v>0</v>
      </c>
      <c r="E38" s="15">
        <f>D38/D42*100</f>
        <v>0</v>
      </c>
      <c r="F38" s="15">
        <v>2798</v>
      </c>
      <c r="G38" s="10">
        <f>F38/F42*100</f>
        <v>2.5052827620787221</v>
      </c>
      <c r="H38" s="10"/>
      <c r="I38" s="10"/>
    </row>
    <row r="39" spans="1:9" ht="64.5" customHeight="1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75" customHeight="1">
      <c r="A40" s="3" t="s">
        <v>32</v>
      </c>
      <c r="B40" s="15">
        <v>70</v>
      </c>
      <c r="C40" s="15">
        <f>B40/B42*100</f>
        <v>6.7717251453502436E-2</v>
      </c>
      <c r="D40" s="15">
        <v>3</v>
      </c>
      <c r="E40" s="15">
        <f>D40/D42*100</f>
        <v>4.8238258405918513E-4</v>
      </c>
      <c r="F40" s="15">
        <v>3</v>
      </c>
      <c r="G40" s="10">
        <f>F40/F42*100</f>
        <v>2.6861502095197167E-3</v>
      </c>
      <c r="H40" s="10"/>
      <c r="I40" s="10"/>
    </row>
    <row r="41" spans="1:9" ht="66.75" customHeight="1">
      <c r="A41" s="3" t="s">
        <v>33</v>
      </c>
      <c r="B41" s="15">
        <v>-22</v>
      </c>
      <c r="C41" s="15">
        <f>B41/B42*100</f>
        <v>-2.1282564742529337E-2</v>
      </c>
      <c r="D41" s="15">
        <v>-22</v>
      </c>
      <c r="E41" s="15">
        <f>D41/D42*100</f>
        <v>-3.5374722831006907E-3</v>
      </c>
      <c r="F41" s="15">
        <v>-22</v>
      </c>
      <c r="G41" s="10">
        <f>F41/F42*100</f>
        <v>-1.9698434869811252E-2</v>
      </c>
      <c r="H41" s="10">
        <f t="shared" si="2"/>
        <v>0</v>
      </c>
      <c r="I41" s="10">
        <f t="shared" si="3"/>
        <v>100</v>
      </c>
    </row>
    <row r="42" spans="1:9" s="14" customFormat="1" ht="15" customHeight="1">
      <c r="A42" s="12" t="s">
        <v>34</v>
      </c>
      <c r="B42" s="16">
        <f>B8+B31</f>
        <v>103371</v>
      </c>
      <c r="C42" s="16">
        <f t="shared" ref="C42:F42" si="6">C8+C31</f>
        <v>100.00000000000001</v>
      </c>
      <c r="D42" s="16">
        <f t="shared" si="6"/>
        <v>621913</v>
      </c>
      <c r="E42" s="16">
        <f t="shared" si="6"/>
        <v>100</v>
      </c>
      <c r="F42" s="16">
        <f t="shared" si="6"/>
        <v>111684</v>
      </c>
      <c r="G42" s="10">
        <f t="shared" ref="G42" si="7">F42/F76*100</f>
        <v>55564.179104477611</v>
      </c>
      <c r="H42" s="10">
        <f t="shared" si="2"/>
        <v>8.0419073047566485</v>
      </c>
      <c r="I42" s="10">
        <f t="shared" si="3"/>
        <v>17.958138839355346</v>
      </c>
    </row>
    <row r="43" spans="1:9" ht="26.25" customHeight="1">
      <c r="A43" s="3" t="s">
        <v>35</v>
      </c>
      <c r="B43" s="17">
        <f>SUM(B44:B49)</f>
        <v>13181.3</v>
      </c>
      <c r="C43" s="9">
        <f>B43/B88*100</f>
        <v>13.353587992276349</v>
      </c>
      <c r="D43" s="17">
        <f>SUM(D44:D49)</f>
        <v>60331.899999999994</v>
      </c>
      <c r="E43" s="9">
        <f t="shared" ref="E43:G43" si="8">D43/D88*100</f>
        <v>9.3098764138553385</v>
      </c>
      <c r="F43" s="17">
        <f>SUM(F44:F49)</f>
        <v>12087.2</v>
      </c>
      <c r="G43" s="9">
        <f t="shared" si="8"/>
        <v>11.594936951714944</v>
      </c>
      <c r="H43" s="9">
        <f>F43/B43*100-100</f>
        <v>-8.3003952569169854</v>
      </c>
      <c r="I43" s="10">
        <f t="shared" ref="I43:I63" si="9">F43/D43*100</f>
        <v>20.034509107122435</v>
      </c>
    </row>
    <row r="44" spans="1:9" ht="78" customHeight="1">
      <c r="A44" s="3" t="s">
        <v>36</v>
      </c>
      <c r="B44" s="17">
        <v>34.5</v>
      </c>
      <c r="C44" s="9">
        <f>B44/B88*100</f>
        <v>3.4950936989032504E-2</v>
      </c>
      <c r="D44" s="17">
        <v>317.60000000000002</v>
      </c>
      <c r="E44" s="9">
        <f t="shared" ref="E44:G44" si="10">D44/D88*100</f>
        <v>4.9009176721443476E-2</v>
      </c>
      <c r="F44" s="17">
        <v>45.4</v>
      </c>
      <c r="G44" s="9">
        <f t="shared" si="10"/>
        <v>4.3551040572494738E-2</v>
      </c>
      <c r="H44" s="9">
        <f>F44/B44*100-100</f>
        <v>31.594202898550719</v>
      </c>
      <c r="I44" s="10">
        <f t="shared" si="9"/>
        <v>14.294710327455917</v>
      </c>
    </row>
    <row r="45" spans="1:9" ht="111.75" customHeight="1">
      <c r="A45" s="3" t="s">
        <v>37</v>
      </c>
      <c r="B45" s="17">
        <v>4768.5</v>
      </c>
      <c r="C45" s="9">
        <f>B45/B88*100</f>
        <v>4.8308273342667096</v>
      </c>
      <c r="D45" s="17">
        <v>20720.3</v>
      </c>
      <c r="E45" s="9">
        <f t="shared" ref="E45:G45" si="11">D45/D88*100</f>
        <v>3.1973704169437194</v>
      </c>
      <c r="F45" s="17">
        <v>3251.1</v>
      </c>
      <c r="G45" s="9">
        <f t="shared" si="11"/>
        <v>3.1186957710404766</v>
      </c>
      <c r="H45" s="9">
        <f>F45/B45*100-100</f>
        <v>-31.82132746146587</v>
      </c>
      <c r="I45" s="10">
        <f t="shared" si="9"/>
        <v>15.690409887887725</v>
      </c>
    </row>
    <row r="46" spans="1:9" ht="15" customHeight="1">
      <c r="A46" s="3" t="s">
        <v>38</v>
      </c>
      <c r="B46" s="17">
        <v>0</v>
      </c>
      <c r="C46" s="9">
        <f>B46/B88*100</f>
        <v>0</v>
      </c>
      <c r="D46" s="17">
        <v>0.3</v>
      </c>
      <c r="E46" s="9">
        <f t="shared" ref="E46:G46" si="12">D46/D88*100</f>
        <v>4.6293302948466754E-5</v>
      </c>
      <c r="F46" s="17">
        <v>0.3</v>
      </c>
      <c r="G46" s="9">
        <f t="shared" si="12"/>
        <v>2.8778220642617671E-4</v>
      </c>
      <c r="H46" s="9" t="e">
        <f t="shared" ref="H46:H48" si="13">F46/B46*100-100</f>
        <v>#DIV/0!</v>
      </c>
      <c r="I46" s="10">
        <f t="shared" si="9"/>
        <v>100</v>
      </c>
    </row>
    <row r="47" spans="1:9" ht="64.5" customHeight="1">
      <c r="A47" s="3" t="s">
        <v>39</v>
      </c>
      <c r="B47" s="17">
        <v>1333.9</v>
      </c>
      <c r="C47" s="9">
        <f>B47/B88*100</f>
        <v>1.3513349231788538</v>
      </c>
      <c r="D47" s="17">
        <v>8124.8</v>
      </c>
      <c r="E47" s="9">
        <f t="shared" ref="E47:G47" si="14">D47/D88*100</f>
        <v>1.2537460926523425</v>
      </c>
      <c r="F47" s="17">
        <v>1541.2</v>
      </c>
      <c r="G47" s="9">
        <f t="shared" si="14"/>
        <v>1.4784331218134117</v>
      </c>
      <c r="H47" s="9">
        <f t="shared" si="13"/>
        <v>15.540895119574174</v>
      </c>
      <c r="I47" s="10">
        <f t="shared" si="9"/>
        <v>18.969082315872392</v>
      </c>
    </row>
    <row r="48" spans="1:9" ht="15" customHeight="1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5">D48/D88*100</f>
        <v>1.543110098282225E-2</v>
      </c>
      <c r="F48" s="17"/>
      <c r="G48" s="9">
        <f t="shared" si="15"/>
        <v>0</v>
      </c>
      <c r="H48" s="9" t="e">
        <f t="shared" si="13"/>
        <v>#DIV/0!</v>
      </c>
      <c r="I48" s="10">
        <f t="shared" si="9"/>
        <v>0</v>
      </c>
    </row>
    <row r="49" spans="1:9" ht="26.25" customHeight="1">
      <c r="A49" s="3" t="s">
        <v>41</v>
      </c>
      <c r="B49" s="17">
        <v>7044.4</v>
      </c>
      <c r="C49" s="9">
        <f>B49/B88*100</f>
        <v>7.1364747978417551</v>
      </c>
      <c r="D49" s="17">
        <v>31068.9</v>
      </c>
      <c r="E49" s="9">
        <f t="shared" ref="E49:G49" si="16">D49/D88*100</f>
        <v>4.7942733332520628</v>
      </c>
      <c r="F49" s="17">
        <v>7249.2</v>
      </c>
      <c r="G49" s="9">
        <f t="shared" si="16"/>
        <v>6.9539692360821341</v>
      </c>
      <c r="H49" s="9">
        <f>F49/B49*100-100</f>
        <v>2.9072738629265729</v>
      </c>
      <c r="I49" s="10">
        <f t="shared" si="9"/>
        <v>23.332657416258701</v>
      </c>
    </row>
    <row r="50" spans="1:9" ht="15" customHeight="1">
      <c r="A50" s="3" t="s">
        <v>42</v>
      </c>
      <c r="B50" s="17">
        <f>B51</f>
        <v>327.10000000000002</v>
      </c>
      <c r="C50" s="9">
        <f>B50/B88*100</f>
        <v>0.33137540548152267</v>
      </c>
      <c r="D50" s="17">
        <f>D51</f>
        <v>1583.6</v>
      </c>
      <c r="E50" s="9">
        <f t="shared" ref="E50:G50" si="17">D50/D88*100</f>
        <v>0.24436691516397319</v>
      </c>
      <c r="F50" s="17">
        <f>F51</f>
        <v>395.9</v>
      </c>
      <c r="G50" s="9">
        <f t="shared" si="17"/>
        <v>0.37977658508041118</v>
      </c>
      <c r="H50" s="9">
        <f>F50/B50*100-100</f>
        <v>21.033323142769774</v>
      </c>
      <c r="I50" s="10">
        <f t="shared" si="9"/>
        <v>25</v>
      </c>
    </row>
    <row r="51" spans="1:9" ht="26.25" customHeight="1">
      <c r="A51" s="3" t="s">
        <v>43</v>
      </c>
      <c r="B51" s="17">
        <v>327.10000000000002</v>
      </c>
      <c r="C51" s="9">
        <f>B51/B88*100</f>
        <v>0.33137540548152267</v>
      </c>
      <c r="D51" s="17">
        <v>1583.6</v>
      </c>
      <c r="E51" s="9">
        <f t="shared" ref="E51:G51" si="18">D51/D88*100</f>
        <v>0.24436691516397319</v>
      </c>
      <c r="F51" s="17">
        <v>395.9</v>
      </c>
      <c r="G51" s="9">
        <f t="shared" si="18"/>
        <v>0.37977658508041118</v>
      </c>
      <c r="H51" s="9">
        <f t="shared" ref="H51:H101" si="19">F51/B51*100-100</f>
        <v>21.033323142769774</v>
      </c>
      <c r="I51" s="10">
        <f t="shared" si="9"/>
        <v>25</v>
      </c>
    </row>
    <row r="52" spans="1:9" ht="51.75" customHeight="1">
      <c r="A52" s="3" t="s">
        <v>44</v>
      </c>
      <c r="B52" s="17">
        <f>B53</f>
        <v>289.5</v>
      </c>
      <c r="C52" s="9">
        <f>B52/B88*100</f>
        <v>0.29328394951666403</v>
      </c>
      <c r="D52" s="17">
        <f>D53</f>
        <v>1775</v>
      </c>
      <c r="E52" s="9">
        <f t="shared" ref="E52:G52" si="20">D52/D88*100</f>
        <v>0.27390204244509497</v>
      </c>
      <c r="F52" s="17">
        <f>F53</f>
        <v>151.30000000000001</v>
      </c>
      <c r="G52" s="9">
        <f t="shared" si="20"/>
        <v>0.14513815944093511</v>
      </c>
      <c r="H52" s="9">
        <f t="shared" si="19"/>
        <v>-47.737478411053537</v>
      </c>
      <c r="I52" s="10">
        <f t="shared" si="9"/>
        <v>8.5239436619718312</v>
      </c>
    </row>
    <row r="53" spans="1:9" ht="66" customHeight="1">
      <c r="A53" s="3" t="s">
        <v>103</v>
      </c>
      <c r="B53" s="17">
        <v>289.5</v>
      </c>
      <c r="C53" s="9">
        <f>B53/B88*100</f>
        <v>0.29328394951666403</v>
      </c>
      <c r="D53" s="17">
        <v>1775</v>
      </c>
      <c r="E53" s="9">
        <f t="shared" ref="E53:G53" si="21">D53/D88*100</f>
        <v>0.27390204244509497</v>
      </c>
      <c r="F53" s="17">
        <v>151.30000000000001</v>
      </c>
      <c r="G53" s="9">
        <f t="shared" si="21"/>
        <v>0.14513815944093511</v>
      </c>
      <c r="H53" s="9">
        <f t="shared" si="19"/>
        <v>-47.737478411053537</v>
      </c>
      <c r="I53" s="10">
        <f t="shared" si="9"/>
        <v>8.5239436619718312</v>
      </c>
    </row>
    <row r="54" spans="1:9" ht="26.25" customHeight="1">
      <c r="A54" s="3" t="s">
        <v>45</v>
      </c>
      <c r="B54" s="17">
        <f>SUM(B55:B58)</f>
        <v>117.9</v>
      </c>
      <c r="C54" s="9">
        <f>B54/B88*100</f>
        <v>0.11944102814512847</v>
      </c>
      <c r="D54" s="17">
        <f>SUM(D55:D58)</f>
        <v>15000.2</v>
      </c>
      <c r="E54" s="9">
        <f t="shared" ref="E54:G54" si="22">D54/D88*100</f>
        <v>2.3146960096253033</v>
      </c>
      <c r="F54" s="17">
        <f>SUM(F55:F58)</f>
        <v>449.8</v>
      </c>
      <c r="G54" s="9">
        <f t="shared" si="22"/>
        <v>0.4314814548349809</v>
      </c>
      <c r="H54" s="9">
        <f t="shared" si="19"/>
        <v>281.50975402883802</v>
      </c>
      <c r="I54" s="10">
        <f t="shared" si="9"/>
        <v>2.9986266849775336</v>
      </c>
    </row>
    <row r="55" spans="1:9" ht="26.25" customHeight="1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3">D55/D88*100</f>
        <v>0.18455596775455416</v>
      </c>
      <c r="F55" s="17">
        <v>61</v>
      </c>
      <c r="G55" s="9">
        <f t="shared" si="23"/>
        <v>5.8515715306655933E-2</v>
      </c>
      <c r="H55" s="9" t="e">
        <f t="shared" si="19"/>
        <v>#DIV/0!</v>
      </c>
      <c r="I55" s="10">
        <f t="shared" si="9"/>
        <v>5.1003344481605355</v>
      </c>
    </row>
    <row r="56" spans="1:9" ht="26.25" customHeight="1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5.400885343987788E-2</v>
      </c>
      <c r="F56" s="17">
        <v>0</v>
      </c>
      <c r="G56" s="9">
        <f>F56/F88*100</f>
        <v>0</v>
      </c>
      <c r="H56" s="9" t="e">
        <f t="shared" si="19"/>
        <v>#DIV/0!</v>
      </c>
      <c r="I56" s="10">
        <f t="shared" si="9"/>
        <v>0</v>
      </c>
    </row>
    <row r="57" spans="1:9" ht="26.25" customHeight="1">
      <c r="A57" s="3" t="s">
        <v>48</v>
      </c>
      <c r="B57" s="17">
        <v>95.9</v>
      </c>
      <c r="C57" s="9">
        <f>B57/B88*100</f>
        <v>9.7153474123136727E-2</v>
      </c>
      <c r="D57" s="17">
        <v>12204.2</v>
      </c>
      <c r="E57" s="9">
        <f t="shared" ref="E57:G57" si="24">D57/D88*100</f>
        <v>1.8832424261455933</v>
      </c>
      <c r="F57" s="17">
        <v>229.5</v>
      </c>
      <c r="G57" s="9">
        <f t="shared" si="24"/>
        <v>0.22015338791602518</v>
      </c>
      <c r="H57" s="9">
        <f t="shared" si="19"/>
        <v>139.31178310740356</v>
      </c>
      <c r="I57" s="10">
        <f t="shared" si="9"/>
        <v>1.8805001556841086</v>
      </c>
    </row>
    <row r="58" spans="1:9" ht="26.25" customHeight="1">
      <c r="A58" s="3" t="s">
        <v>49</v>
      </c>
      <c r="B58" s="17">
        <v>22</v>
      </c>
      <c r="C58" s="9">
        <f>B58/B88*100</f>
        <v>2.2287554021991739E-2</v>
      </c>
      <c r="D58" s="17">
        <v>1250</v>
      </c>
      <c r="E58" s="9">
        <f t="shared" ref="E58:G58" si="25">D58/D88*100</f>
        <v>0.19288876228527815</v>
      </c>
      <c r="F58" s="17">
        <v>159.30000000000001</v>
      </c>
      <c r="G58" s="9">
        <f t="shared" si="25"/>
        <v>0.15281235161229983</v>
      </c>
      <c r="H58" s="9">
        <f t="shared" si="19"/>
        <v>624.09090909090912</v>
      </c>
      <c r="I58" s="10">
        <f t="shared" si="9"/>
        <v>12.744</v>
      </c>
    </row>
    <row r="59" spans="1:9" ht="26.25" customHeight="1">
      <c r="A59" s="3" t="s">
        <v>50</v>
      </c>
      <c r="B59" s="17">
        <f>SUM(B60:B62)</f>
        <v>636.5</v>
      </c>
      <c r="C59" s="9">
        <f>B59/B88*100</f>
        <v>0.64481946068171558</v>
      </c>
      <c r="D59" s="17">
        <f>SUM(D60:D62)</f>
        <v>3397.2</v>
      </c>
      <c r="E59" s="9">
        <f t="shared" ref="E59:G59" si="26">D59/D88*100</f>
        <v>0.52422536258843755</v>
      </c>
      <c r="F59" s="17">
        <f>SUM(F60:F62)</f>
        <v>390.6</v>
      </c>
      <c r="G59" s="9">
        <f t="shared" si="26"/>
        <v>0.37469243276688208</v>
      </c>
      <c r="H59" s="9">
        <f t="shared" si="19"/>
        <v>-38.633150039277297</v>
      </c>
      <c r="I59" s="10">
        <f t="shared" si="9"/>
        <v>11.497703991522432</v>
      </c>
    </row>
    <row r="60" spans="1:9" ht="15" customHeight="1">
      <c r="A60" s="3" t="s">
        <v>51</v>
      </c>
      <c r="B60" s="17">
        <v>636.5</v>
      </c>
      <c r="C60" s="9">
        <f>B60/B88*100</f>
        <v>0.64481946068171558</v>
      </c>
      <c r="D60" s="17">
        <v>2060</v>
      </c>
      <c r="E60" s="9">
        <f t="shared" ref="E60:G60" si="27">D60/D88*100</f>
        <v>0.31788068024613841</v>
      </c>
      <c r="F60" s="17">
        <v>390.6</v>
      </c>
      <c r="G60" s="9">
        <f t="shared" si="27"/>
        <v>0.37469243276688208</v>
      </c>
      <c r="H60" s="9">
        <f t="shared" si="19"/>
        <v>-38.633150039277297</v>
      </c>
      <c r="I60" s="10">
        <f t="shared" si="9"/>
        <v>18.961165048543691</v>
      </c>
    </row>
    <row r="61" spans="1:9" ht="15" customHeight="1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8">D61/D88*100</f>
        <v>0.123448807862578</v>
      </c>
      <c r="F61" s="17">
        <v>0</v>
      </c>
      <c r="G61" s="9">
        <f t="shared" si="28"/>
        <v>0</v>
      </c>
      <c r="H61" s="9" t="e">
        <f t="shared" si="19"/>
        <v>#DIV/0!</v>
      </c>
      <c r="I61" s="10">
        <f t="shared" si="9"/>
        <v>0</v>
      </c>
    </row>
    <row r="62" spans="1:9" ht="15" customHeight="1">
      <c r="A62" s="3" t="s">
        <v>53</v>
      </c>
      <c r="B62" s="17">
        <v>0</v>
      </c>
      <c r="C62" s="9">
        <f>B62/B88*100</f>
        <v>0</v>
      </c>
      <c r="D62" s="17">
        <v>537.20000000000005</v>
      </c>
      <c r="E62" s="9">
        <f t="shared" ref="E62:G62" si="29">D62/D88*100</f>
        <v>8.2895874479721146E-2</v>
      </c>
      <c r="F62" s="17">
        <v>0</v>
      </c>
      <c r="G62" s="9">
        <f t="shared" si="29"/>
        <v>0</v>
      </c>
      <c r="H62" s="9" t="e">
        <f t="shared" si="19"/>
        <v>#DIV/0!</v>
      </c>
      <c r="I62" s="10">
        <f t="shared" si="9"/>
        <v>0</v>
      </c>
    </row>
    <row r="63" spans="1:9" ht="15" customHeight="1">
      <c r="A63" s="3" t="s">
        <v>54</v>
      </c>
      <c r="B63" s="17">
        <f>SUM(B64:B69)</f>
        <v>74443.799999999988</v>
      </c>
      <c r="C63" s="9">
        <f>B63/B88*100</f>
        <v>75.416827913743106</v>
      </c>
      <c r="D63" s="17">
        <f>SUM(D64:D69)</f>
        <v>497096.2</v>
      </c>
      <c r="E63" s="9">
        <f t="shared" ref="E63:G63" si="30">D63/D88*100</f>
        <v>76.707416603772074</v>
      </c>
      <c r="F63" s="17">
        <f>SUM(F64:F69)</f>
        <v>79680.399999999994</v>
      </c>
      <c r="G63" s="9">
        <f t="shared" si="30"/>
        <v>76.435337736401095</v>
      </c>
      <c r="H63" s="9">
        <f t="shared" si="19"/>
        <v>7.034299699907848</v>
      </c>
      <c r="I63" s="10">
        <f t="shared" si="9"/>
        <v>16.029171013578456</v>
      </c>
    </row>
    <row r="64" spans="1:9" ht="15" customHeight="1">
      <c r="A64" s="3" t="s">
        <v>55</v>
      </c>
      <c r="B64" s="17">
        <v>25447.7</v>
      </c>
      <c r="C64" s="9">
        <f>B64/B88*100</f>
        <v>25.780317658429052</v>
      </c>
      <c r="D64" s="17">
        <v>147990.79999999999</v>
      </c>
      <c r="E64" s="9">
        <f t="shared" ref="E64:G64" si="31">D64/D88*100</f>
        <v>22.83660979328651</v>
      </c>
      <c r="F64" s="17">
        <v>26027</v>
      </c>
      <c r="G64" s="9">
        <f t="shared" si="31"/>
        <v>24.967024955513669</v>
      </c>
      <c r="H64" s="9">
        <f t="shared" si="19"/>
        <v>2.2764336266145762</v>
      </c>
      <c r="I64" s="10">
        <f t="shared" ref="I64:I101" si="32">F64/D64*100</f>
        <v>17.586904050792349</v>
      </c>
    </row>
    <row r="65" spans="1:9" ht="15" customHeight="1">
      <c r="A65" s="3" t="s">
        <v>56</v>
      </c>
      <c r="B65" s="17">
        <v>41412</v>
      </c>
      <c r="C65" s="9">
        <f>B65/B88*100</f>
        <v>41.953281234487363</v>
      </c>
      <c r="D65" s="17">
        <v>314885.40000000002</v>
      </c>
      <c r="E65" s="9">
        <f t="shared" ref="E65:G65" si="33">D65/D88*100</f>
        <v>48.590284054163781</v>
      </c>
      <c r="F65" s="17">
        <v>47431.199999999997</v>
      </c>
      <c r="G65" s="9">
        <f t="shared" si="33"/>
        <v>45.499517964804241</v>
      </c>
      <c r="H65" s="9">
        <f t="shared" si="19"/>
        <v>14.534917415241949</v>
      </c>
      <c r="I65" s="10">
        <f t="shared" si="32"/>
        <v>15.063003873790274</v>
      </c>
    </row>
    <row r="66" spans="1:9" ht="26.25" customHeight="1">
      <c r="A66" s="3" t="s">
        <v>57</v>
      </c>
      <c r="B66" s="17">
        <v>7356.7</v>
      </c>
      <c r="C66" s="9">
        <f>B66/B88*100</f>
        <v>7.4528567578903013</v>
      </c>
      <c r="D66" s="17">
        <v>32405</v>
      </c>
      <c r="E66" s="9">
        <f t="shared" ref="E66:G66" si="34">D66/D88*100</f>
        <v>5.0004482734835509</v>
      </c>
      <c r="F66" s="17">
        <v>6165.2</v>
      </c>
      <c r="G66" s="9">
        <f t="shared" si="34"/>
        <v>5.9141161968622153</v>
      </c>
      <c r="H66" s="9">
        <f t="shared" si="19"/>
        <v>-16.196120543178324</v>
      </c>
      <c r="I66" s="10">
        <f t="shared" si="32"/>
        <v>19.025459034099676</v>
      </c>
    </row>
    <row r="67" spans="1:9" ht="36.75" customHeight="1">
      <c r="A67" s="3" t="s">
        <v>58</v>
      </c>
      <c r="B67" s="17">
        <v>9</v>
      </c>
      <c r="C67" s="9">
        <f>B67/B88*100</f>
        <v>9.1176357362693482E-3</v>
      </c>
      <c r="D67" s="17">
        <v>310</v>
      </c>
      <c r="E67" s="9">
        <f t="shared" ref="E67:G67" si="35">D67/D88*100</f>
        <v>4.7836413046748981E-2</v>
      </c>
      <c r="F67" s="17">
        <v>48</v>
      </c>
      <c r="G67" s="9">
        <f t="shared" si="35"/>
        <v>4.604515302818827E-2</v>
      </c>
      <c r="H67" s="9">
        <f t="shared" si="19"/>
        <v>433.33333333333326</v>
      </c>
      <c r="I67" s="10">
        <f t="shared" si="32"/>
        <v>15.483870967741936</v>
      </c>
    </row>
    <row r="68" spans="1:9" ht="15" customHeight="1">
      <c r="A68" s="3" t="s">
        <v>59</v>
      </c>
      <c r="B68" s="17">
        <v>218.4</v>
      </c>
      <c r="C68" s="9">
        <f>B68/B88*100</f>
        <v>0.22125462720013617</v>
      </c>
      <c r="D68" s="17">
        <v>170</v>
      </c>
      <c r="E68" s="9">
        <f t="shared" ref="E68:G68" si="36">D68/D88*100</f>
        <v>2.6232871670797828E-2</v>
      </c>
      <c r="F68" s="17">
        <v>9</v>
      </c>
      <c r="G68" s="9">
        <f t="shared" si="36"/>
        <v>8.633466192785301E-3</v>
      </c>
      <c r="H68" s="9">
        <f t="shared" si="19"/>
        <v>-95.879120879120876</v>
      </c>
      <c r="I68" s="10">
        <f t="shared" si="32"/>
        <v>5.2941176470588234</v>
      </c>
    </row>
    <row r="69" spans="1:9" ht="26.25" customHeight="1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7">D69/D88*100</f>
        <v>0.20600519812067705</v>
      </c>
      <c r="F69" s="17">
        <v>0</v>
      </c>
      <c r="G69" s="9">
        <f t="shared" si="37"/>
        <v>0</v>
      </c>
      <c r="H69" s="9" t="e">
        <f t="shared" si="19"/>
        <v>#DIV/0!</v>
      </c>
      <c r="I69" s="10">
        <f t="shared" si="32"/>
        <v>0</v>
      </c>
    </row>
    <row r="70" spans="1:9" ht="26.25" customHeight="1">
      <c r="A70" s="3" t="s">
        <v>61</v>
      </c>
      <c r="B70" s="17">
        <f>B71</f>
        <v>2677.2</v>
      </c>
      <c r="C70" s="9">
        <f>B70/B88*100</f>
        <v>2.7121927103489218</v>
      </c>
      <c r="D70" s="17">
        <f>D71</f>
        <v>14615.4</v>
      </c>
      <c r="E70" s="9">
        <f t="shared" ref="E70:G70" si="38">D70/D88*100</f>
        <v>2.2553171330434036</v>
      </c>
      <c r="F70" s="17">
        <f>F71</f>
        <v>3031.7</v>
      </c>
      <c r="G70" s="9">
        <f t="shared" si="38"/>
        <v>2.9082310507407998</v>
      </c>
      <c r="H70" s="9">
        <f t="shared" si="19"/>
        <v>13.241446287165701</v>
      </c>
      <c r="I70" s="10">
        <f t="shared" si="32"/>
        <v>20.743188691380325</v>
      </c>
    </row>
    <row r="71" spans="1:9" ht="15" customHeight="1">
      <c r="A71" s="3" t="s">
        <v>62</v>
      </c>
      <c r="B71" s="17">
        <v>2677.2</v>
      </c>
      <c r="C71" s="9">
        <f>B71/B88*100</f>
        <v>2.7121927103489218</v>
      </c>
      <c r="D71" s="17">
        <v>14615.4</v>
      </c>
      <c r="E71" s="9">
        <f t="shared" ref="E71:G71" si="39">D71/D88*100</f>
        <v>2.2553171330434036</v>
      </c>
      <c r="F71" s="17">
        <v>3031.7</v>
      </c>
      <c r="G71" s="9">
        <f t="shared" si="39"/>
        <v>2.9082310507407998</v>
      </c>
      <c r="H71" s="9">
        <f t="shared" si="19"/>
        <v>13.241446287165701</v>
      </c>
      <c r="I71" s="10">
        <f t="shared" si="32"/>
        <v>20.743188691380325</v>
      </c>
    </row>
    <row r="72" spans="1:9" ht="15" customHeight="1">
      <c r="A72" s="3" t="s">
        <v>63</v>
      </c>
      <c r="B72" s="17">
        <f>SUM(B73:B76)</f>
        <v>2551.6999999999998</v>
      </c>
      <c r="C72" s="9">
        <f>B72/B88*100</f>
        <v>2.5850523453598324</v>
      </c>
      <c r="D72" s="17">
        <f>SUM(D73:D76)</f>
        <v>30376.6</v>
      </c>
      <c r="E72" s="9">
        <f t="shared" ref="E72:G72" si="40">D72/D88*100</f>
        <v>4.6874438211479834</v>
      </c>
      <c r="F72" s="17">
        <f>SUM(F73:F76)</f>
        <v>3209.4</v>
      </c>
      <c r="G72" s="9">
        <f t="shared" si="40"/>
        <v>3.0786940443472388</v>
      </c>
      <c r="H72" s="9">
        <f t="shared" si="19"/>
        <v>25.774973547047068</v>
      </c>
      <c r="I72" s="10">
        <f t="shared" si="32"/>
        <v>10.565369396179955</v>
      </c>
    </row>
    <row r="73" spans="1:9" ht="15" customHeight="1">
      <c r="A73" s="3" t="s">
        <v>64</v>
      </c>
      <c r="B73" s="17">
        <v>559.4</v>
      </c>
      <c r="C73" s="9">
        <f>B73/B88*100</f>
        <v>0.56671171454100822</v>
      </c>
      <c r="D73" s="17">
        <v>2400</v>
      </c>
      <c r="E73" s="9">
        <f t="shared" ref="E73:G73" si="41">D73/D88*100</f>
        <v>0.37034642358773406</v>
      </c>
      <c r="F73" s="17">
        <v>546.29999999999995</v>
      </c>
      <c r="G73" s="9">
        <f t="shared" si="41"/>
        <v>0.52405139790206778</v>
      </c>
      <c r="H73" s="9">
        <f t="shared" si="19"/>
        <v>-2.3417947801215604</v>
      </c>
      <c r="I73" s="10">
        <f t="shared" si="32"/>
        <v>22.762499999999999</v>
      </c>
    </row>
    <row r="74" spans="1:9" ht="26.25" customHeight="1">
      <c r="A74" s="3" t="s">
        <v>65</v>
      </c>
      <c r="B74" s="17">
        <v>947.2</v>
      </c>
      <c r="C74" s="9">
        <f>B74/B88*100</f>
        <v>0.95958050771048076</v>
      </c>
      <c r="D74" s="17">
        <v>15617.3</v>
      </c>
      <c r="E74" s="9">
        <f t="shared" ref="E74:G74" si="42">D74/D88*100</f>
        <v>2.4099213337902996</v>
      </c>
      <c r="F74" s="17">
        <v>1487.7</v>
      </c>
      <c r="G74" s="9">
        <f t="shared" si="42"/>
        <v>1.4271119616674104</v>
      </c>
      <c r="H74" s="9">
        <f t="shared" si="19"/>
        <v>57.062922297297291</v>
      </c>
      <c r="I74" s="10">
        <f t="shared" si="32"/>
        <v>9.5259744001844116</v>
      </c>
    </row>
    <row r="75" spans="1:9" ht="15" customHeight="1">
      <c r="A75" s="3" t="s">
        <v>66</v>
      </c>
      <c r="B75" s="17">
        <v>914.3</v>
      </c>
      <c r="C75" s="9">
        <f>B75/B88*100</f>
        <v>0.92625048374122931</v>
      </c>
      <c r="D75" s="17">
        <v>11142.9</v>
      </c>
      <c r="E75" s="9">
        <f t="shared" ref="E75:G75" si="43">D75/D88*100</f>
        <v>1.7194721514149007</v>
      </c>
      <c r="F75" s="17">
        <v>974.4</v>
      </c>
      <c r="G75" s="9">
        <f t="shared" si="43"/>
        <v>0.93471660647222199</v>
      </c>
      <c r="H75" s="9">
        <f t="shared" si="19"/>
        <v>6.5733347916438873</v>
      </c>
      <c r="I75" s="10">
        <f t="shared" si="32"/>
        <v>8.7445817516086475</v>
      </c>
    </row>
    <row r="76" spans="1:9" ht="26.25" customHeight="1">
      <c r="A76" s="3" t="s">
        <v>67</v>
      </c>
      <c r="B76" s="17">
        <v>130.80000000000001</v>
      </c>
      <c r="C76" s="9">
        <f>B76/B88*100</f>
        <v>0.13250963936711455</v>
      </c>
      <c r="D76" s="17">
        <v>1216.4000000000001</v>
      </c>
      <c r="E76" s="9">
        <f t="shared" ref="E76:G76" si="44">D76/D88*100</f>
        <v>0.18770391235504988</v>
      </c>
      <c r="F76" s="17">
        <v>201</v>
      </c>
      <c r="G76" s="9">
        <f t="shared" si="44"/>
        <v>0.1928140783055384</v>
      </c>
      <c r="H76" s="9">
        <f t="shared" si="19"/>
        <v>53.669724770642176</v>
      </c>
      <c r="I76" s="10">
        <f t="shared" si="32"/>
        <v>16.524169681025977</v>
      </c>
    </row>
    <row r="77" spans="1:9" ht="26.25" customHeight="1">
      <c r="A77" s="3" t="s">
        <v>68</v>
      </c>
      <c r="B77" s="17">
        <f>SUM(B79:B80)</f>
        <v>79.900000000000006</v>
      </c>
      <c r="C77" s="9">
        <f>B77/B88*100</f>
        <v>8.0944343925324555E-2</v>
      </c>
      <c r="D77" s="17">
        <f>SUM(D78:D80)</f>
        <v>7768.4</v>
      </c>
      <c r="E77" s="9">
        <f t="shared" ref="E77:G77" si="45">D77/D88*100</f>
        <v>1.1987496487495637</v>
      </c>
      <c r="F77" s="17">
        <f>SUM(F78:F80)</f>
        <v>1523.5</v>
      </c>
      <c r="G77" s="9">
        <f t="shared" si="45"/>
        <v>1.4614539716342674</v>
      </c>
      <c r="H77" s="9">
        <f t="shared" si="19"/>
        <v>1806.7584480600751</v>
      </c>
      <c r="I77" s="10">
        <f t="shared" si="32"/>
        <v>19.611503012203286</v>
      </c>
    </row>
    <row r="78" spans="1:9" ht="26.25" customHeight="1">
      <c r="A78" s="18" t="s">
        <v>104</v>
      </c>
      <c r="B78" s="17">
        <v>0</v>
      </c>
      <c r="C78" s="9">
        <f>B78/B88*100</f>
        <v>0</v>
      </c>
      <c r="D78" s="17">
        <v>650</v>
      </c>
      <c r="E78" s="9">
        <f>D78/D88*100</f>
        <v>0.10030215638834464</v>
      </c>
      <c r="F78" s="17">
        <v>0</v>
      </c>
      <c r="G78" s="9">
        <f>F78/F88*100</f>
        <v>0</v>
      </c>
      <c r="H78" s="9" t="e">
        <f t="shared" si="19"/>
        <v>#DIV/0!</v>
      </c>
      <c r="I78" s="10">
        <f t="shared" si="32"/>
        <v>0</v>
      </c>
    </row>
    <row r="79" spans="1:9" ht="15" customHeight="1">
      <c r="A79" s="3" t="s">
        <v>69</v>
      </c>
      <c r="B79" s="17">
        <v>79.900000000000006</v>
      </c>
      <c r="C79" s="9">
        <f>B79/B88*100</f>
        <v>8.0944343925324555E-2</v>
      </c>
      <c r="D79" s="17">
        <v>300</v>
      </c>
      <c r="E79" s="9">
        <f t="shared" ref="E79:G79" si="46">D79/D88*100</f>
        <v>4.6293302948466758E-2</v>
      </c>
      <c r="F79" s="17">
        <v>89.1</v>
      </c>
      <c r="G79" s="9">
        <f t="shared" si="46"/>
        <v>8.5471315308574478E-2</v>
      </c>
      <c r="H79" s="9">
        <f t="shared" si="19"/>
        <v>11.514392991239049</v>
      </c>
      <c r="I79" s="10">
        <f t="shared" si="32"/>
        <v>29.7</v>
      </c>
    </row>
    <row r="80" spans="1:9" ht="15" customHeight="1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7">D80/D88*100</f>
        <v>1.0521541894127524</v>
      </c>
      <c r="F80" s="17">
        <v>1434.4</v>
      </c>
      <c r="G80" s="9">
        <f t="shared" si="47"/>
        <v>1.3759826563256929</v>
      </c>
      <c r="H80" s="9" t="e">
        <f t="shared" si="19"/>
        <v>#DIV/0!</v>
      </c>
      <c r="I80" s="10">
        <f t="shared" si="32"/>
        <v>21.037193476475423</v>
      </c>
    </row>
    <row r="81" spans="1:9" ht="26.25" customHeight="1">
      <c r="A81" s="3" t="s">
        <v>71</v>
      </c>
      <c r="B81" s="17">
        <f>B82</f>
        <v>192.6</v>
      </c>
      <c r="C81" s="9">
        <f>B81/B88*100</f>
        <v>0.19511740475616404</v>
      </c>
      <c r="D81" s="17">
        <f>D82</f>
        <v>1176.9000000000001</v>
      </c>
      <c r="E81" s="9">
        <f t="shared" ref="E81:G81" si="48">D81/D88*100</f>
        <v>0.18160862746683509</v>
      </c>
      <c r="F81" s="17">
        <f>F82</f>
        <v>274.7</v>
      </c>
      <c r="G81" s="9">
        <f t="shared" si="48"/>
        <v>0.26351257368423581</v>
      </c>
      <c r="H81" s="9">
        <f t="shared" si="19"/>
        <v>42.627206645898241</v>
      </c>
      <c r="I81" s="10">
        <f t="shared" si="32"/>
        <v>23.34098054210213</v>
      </c>
    </row>
    <row r="82" spans="1:9" ht="26.25" customHeight="1">
      <c r="A82" s="3" t="s">
        <v>72</v>
      </c>
      <c r="B82" s="17">
        <v>192.6</v>
      </c>
      <c r="C82" s="9">
        <f>B82/B88*100</f>
        <v>0.19511740475616404</v>
      </c>
      <c r="D82" s="17">
        <v>1176.9000000000001</v>
      </c>
      <c r="E82" s="9">
        <f t="shared" ref="E82:G82" si="49">D82/D88*100</f>
        <v>0.18160862746683509</v>
      </c>
      <c r="F82" s="17">
        <v>274.7</v>
      </c>
      <c r="G82" s="9">
        <f t="shared" si="49"/>
        <v>0.26351257368423581</v>
      </c>
      <c r="H82" s="9">
        <f t="shared" si="19"/>
        <v>42.627206645898241</v>
      </c>
      <c r="I82" s="10">
        <f t="shared" si="32"/>
        <v>23.34098054210213</v>
      </c>
    </row>
    <row r="83" spans="1:9" ht="39" customHeight="1">
      <c r="A83" s="3" t="s">
        <v>73</v>
      </c>
      <c r="B83" s="17">
        <f>B84</f>
        <v>974.7</v>
      </c>
      <c r="C83" s="9">
        <f>B83/B88*100</f>
        <v>0.98743995023797049</v>
      </c>
      <c r="D83" s="17">
        <f>D84</f>
        <v>1425</v>
      </c>
      <c r="E83" s="9">
        <f t="shared" ref="E83:G83" si="50">D83/D88*100</f>
        <v>0.21989318900521707</v>
      </c>
      <c r="F83" s="17">
        <f>F84</f>
        <v>0</v>
      </c>
      <c r="G83" s="9">
        <f t="shared" si="50"/>
        <v>0</v>
      </c>
      <c r="H83" s="9">
        <f t="shared" si="19"/>
        <v>-100</v>
      </c>
      <c r="I83" s="10">
        <f t="shared" si="32"/>
        <v>0</v>
      </c>
    </row>
    <row r="84" spans="1:9" ht="39" customHeight="1">
      <c r="A84" s="3" t="s">
        <v>74</v>
      </c>
      <c r="B84" s="17">
        <v>974.7</v>
      </c>
      <c r="C84" s="9">
        <f>B84/B88*100</f>
        <v>0.98743995023797049</v>
      </c>
      <c r="D84" s="17">
        <v>1425</v>
      </c>
      <c r="E84" s="9">
        <f t="shared" ref="E84:G84" si="51">D84/D88*100</f>
        <v>0.21989318900521707</v>
      </c>
      <c r="F84" s="17">
        <v>0</v>
      </c>
      <c r="G84" s="9">
        <f t="shared" si="51"/>
        <v>0</v>
      </c>
      <c r="H84" s="9">
        <f t="shared" si="19"/>
        <v>-100</v>
      </c>
      <c r="I84" s="10">
        <f t="shared" si="32"/>
        <v>0</v>
      </c>
    </row>
    <row r="85" spans="1:9" ht="90" customHeight="1">
      <c r="A85" s="3" t="s">
        <v>75</v>
      </c>
      <c r="B85" s="17">
        <f>SUM(B86:B87)</f>
        <v>3237.6</v>
      </c>
      <c r="C85" s="9">
        <f>B85/B88*100</f>
        <v>3.2799174955272936</v>
      </c>
      <c r="D85" s="17">
        <f>SUM(D86:D87)</f>
        <v>13495.5</v>
      </c>
      <c r="E85" s="9">
        <f t="shared" ref="E85:G85" si="52">D85/D88*100</f>
        <v>2.0825042331367771</v>
      </c>
      <c r="F85" s="17">
        <f>SUM(F86:F87)</f>
        <v>3051</v>
      </c>
      <c r="G85" s="9">
        <f t="shared" si="52"/>
        <v>2.9267450393542171</v>
      </c>
      <c r="H85" s="9">
        <f t="shared" si="19"/>
        <v>-5.7635285396590064</v>
      </c>
      <c r="I85" s="10">
        <f t="shared" si="32"/>
        <v>22.60753584528176</v>
      </c>
    </row>
    <row r="86" spans="1:9" ht="64.5" customHeight="1">
      <c r="A86" s="3" t="s">
        <v>76</v>
      </c>
      <c r="B86" s="17">
        <v>2994.2</v>
      </c>
      <c r="C86" s="9">
        <f>B86/B88*100</f>
        <v>3.0333361023930756</v>
      </c>
      <c r="D86" s="17">
        <v>12204</v>
      </c>
      <c r="E86" s="9">
        <f t="shared" ref="E86:G86" si="53">D86/D88*100</f>
        <v>1.8832115639436278</v>
      </c>
      <c r="F86" s="17">
        <v>3051</v>
      </c>
      <c r="G86" s="9">
        <f t="shared" si="53"/>
        <v>2.9267450393542171</v>
      </c>
      <c r="H86" s="9">
        <f t="shared" si="19"/>
        <v>1.8970008683454722</v>
      </c>
      <c r="I86" s="10">
        <f t="shared" si="32"/>
        <v>25</v>
      </c>
    </row>
    <row r="87" spans="1:9" ht="26.25" customHeight="1">
      <c r="A87" s="3" t="s">
        <v>77</v>
      </c>
      <c r="B87" s="17">
        <v>243.4</v>
      </c>
      <c r="C87" s="9">
        <f>B87/B88*100</f>
        <v>0.24658139313421773</v>
      </c>
      <c r="D87" s="17">
        <v>1291.5</v>
      </c>
      <c r="E87" s="9">
        <f t="shared" ref="E87:G87" si="54">D87/D88*100</f>
        <v>0.19929266919314936</v>
      </c>
      <c r="F87" s="17">
        <v>0</v>
      </c>
      <c r="G87" s="9">
        <f t="shared" si="54"/>
        <v>0</v>
      </c>
      <c r="H87" s="9">
        <f t="shared" si="19"/>
        <v>-100</v>
      </c>
      <c r="I87" s="10">
        <f t="shared" si="32"/>
        <v>0</v>
      </c>
    </row>
    <row r="88" spans="1:9" s="14" customFormat="1" ht="15" customHeight="1">
      <c r="A88" s="12" t="s">
        <v>78</v>
      </c>
      <c r="B88" s="16">
        <f>B43+B50+B52+B54+B59+B63+B70+B72+B77+B81+B83+B85</f>
        <v>98709.799999999988</v>
      </c>
      <c r="C88" s="13">
        <f t="shared" ref="C88:F88" si="55">C43+C50+C52+C54+C59+C63+C70+C72+C77+C81+C83+C85</f>
        <v>99.999999999999986</v>
      </c>
      <c r="D88" s="16">
        <f t="shared" si="55"/>
        <v>648041.9</v>
      </c>
      <c r="E88" s="13"/>
      <c r="F88" s="16">
        <f t="shared" si="55"/>
        <v>104245.49999999999</v>
      </c>
      <c r="G88" s="13"/>
      <c r="H88" s="9">
        <f t="shared" si="19"/>
        <v>5.6080551272518022</v>
      </c>
      <c r="I88" s="10">
        <f t="shared" si="32"/>
        <v>16.086228375047966</v>
      </c>
    </row>
    <row r="89" spans="1:9" ht="115.5" customHeight="1">
      <c r="A89" s="3" t="s">
        <v>79</v>
      </c>
      <c r="B89" s="17">
        <v>37970.9</v>
      </c>
      <c r="C89" s="9">
        <f>B89/B88*100</f>
        <v>38.467203864256646</v>
      </c>
      <c r="D89" s="17">
        <v>181660.2</v>
      </c>
      <c r="E89" s="9">
        <f t="shared" ref="E89:G89" si="56">D89/D88*100</f>
        <v>28.032168907596873</v>
      </c>
      <c r="F89" s="17">
        <v>32700.1</v>
      </c>
      <c r="G89" s="9">
        <f t="shared" si="56"/>
        <v>31.368356427855403</v>
      </c>
      <c r="H89" s="9">
        <f t="shared" si="19"/>
        <v>-13.881156359211928</v>
      </c>
      <c r="I89" s="10">
        <f t="shared" si="32"/>
        <v>18.000695804584602</v>
      </c>
    </row>
    <row r="90" spans="1:9" ht="51.75" customHeight="1">
      <c r="A90" s="3" t="s">
        <v>80</v>
      </c>
      <c r="B90" s="17">
        <v>14264.5</v>
      </c>
      <c r="C90" s="9">
        <f>B90/B88*100</f>
        <v>14.450946106668235</v>
      </c>
      <c r="D90" s="17">
        <v>132721.70000000001</v>
      </c>
      <c r="E90" s="9">
        <f t="shared" ref="E90:G90" si="57">D90/D88*100</f>
        <v>20.480419553118402</v>
      </c>
      <c r="F90" s="17">
        <v>12288</v>
      </c>
      <c r="G90" s="9">
        <f t="shared" si="57"/>
        <v>11.787559175216197</v>
      </c>
      <c r="H90" s="9">
        <f t="shared" si="19"/>
        <v>-13.856076273265799</v>
      </c>
      <c r="I90" s="10">
        <f t="shared" si="32"/>
        <v>9.2584709207311224</v>
      </c>
    </row>
    <row r="91" spans="1:9" ht="26.25" customHeight="1">
      <c r="A91" s="3" t="s">
        <v>81</v>
      </c>
      <c r="B91" s="17">
        <v>1934.1</v>
      </c>
      <c r="C91" s="9">
        <f>B91/B88*100</f>
        <v>1.9593799197242827</v>
      </c>
      <c r="D91" s="17">
        <v>17339.7</v>
      </c>
      <c r="E91" s="9">
        <f t="shared" ref="E91:G91" si="58">D91/D88*100</f>
        <v>2.6757066171184301</v>
      </c>
      <c r="F91" s="17">
        <v>1668.3</v>
      </c>
      <c r="G91" s="9">
        <f t="shared" si="58"/>
        <v>1.6003568499359684</v>
      </c>
      <c r="H91" s="9">
        <f t="shared" si="19"/>
        <v>-13.742826120676284</v>
      </c>
      <c r="I91" s="10">
        <f t="shared" si="32"/>
        <v>9.6212737244588986</v>
      </c>
    </row>
    <row r="92" spans="1:9" ht="51.75" customHeight="1">
      <c r="A92" s="3" t="s">
        <v>82</v>
      </c>
      <c r="B92" s="17">
        <v>0</v>
      </c>
      <c r="C92" s="9">
        <f>B92/B88*100</f>
        <v>0</v>
      </c>
      <c r="D92" s="17">
        <v>2338</v>
      </c>
      <c r="E92" s="9">
        <f t="shared" ref="E92:G92" si="59">D92/D88*100</f>
        <v>0.36077914097838426</v>
      </c>
      <c r="F92" s="17">
        <v>0</v>
      </c>
      <c r="G92" s="9">
        <f t="shared" si="59"/>
        <v>0</v>
      </c>
      <c r="H92" s="9" t="e">
        <f t="shared" si="19"/>
        <v>#DIV/0!</v>
      </c>
      <c r="I92" s="10">
        <f t="shared" si="32"/>
        <v>0</v>
      </c>
    </row>
    <row r="93" spans="1:9" ht="15" customHeight="1">
      <c r="A93" s="3" t="s">
        <v>83</v>
      </c>
      <c r="B93" s="17">
        <v>3908.8</v>
      </c>
      <c r="C93" s="9">
        <f>B93/B88*100</f>
        <v>3.9598905073255142</v>
      </c>
      <c r="D93" s="17">
        <v>26793.7</v>
      </c>
      <c r="E93" s="9">
        <f t="shared" ref="E93:G93" si="60">D93/D88*100</f>
        <v>4.1345629040344463</v>
      </c>
      <c r="F93" s="17">
        <v>3862.8</v>
      </c>
      <c r="G93" s="9">
        <f t="shared" si="60"/>
        <v>3.7054836899434513</v>
      </c>
      <c r="H93" s="9">
        <f t="shared" si="19"/>
        <v>-1.1768317642243176</v>
      </c>
      <c r="I93" s="10">
        <f t="shared" si="32"/>
        <v>14.416821864841362</v>
      </c>
    </row>
    <row r="94" spans="1:9" ht="51.75" customHeight="1">
      <c r="A94" s="3" t="s">
        <v>84</v>
      </c>
      <c r="B94" s="17">
        <v>39290.400000000001</v>
      </c>
      <c r="C94" s="9">
        <f>B94/B88*100</f>
        <v>39.80395057025747</v>
      </c>
      <c r="D94" s="17">
        <v>283207.5</v>
      </c>
      <c r="E94" s="9">
        <f t="shared" ref="E94:G94" si="61">D94/D88*100</f>
        <v>43.702035315926331</v>
      </c>
      <c r="F94" s="17">
        <v>53125.9</v>
      </c>
      <c r="G94" s="9">
        <f t="shared" si="61"/>
        <v>50.962295734588068</v>
      </c>
      <c r="H94" s="9">
        <f t="shared" si="19"/>
        <v>35.213436361044927</v>
      </c>
      <c r="I94" s="10">
        <f t="shared" si="32"/>
        <v>18.758648693978795</v>
      </c>
    </row>
    <row r="95" spans="1:9" ht="42" customHeight="1">
      <c r="A95" s="3" t="s">
        <v>85</v>
      </c>
      <c r="B95" s="17">
        <v>974.7</v>
      </c>
      <c r="C95" s="9">
        <f>B95/B88*100</f>
        <v>0.98743995023797049</v>
      </c>
      <c r="D95" s="17">
        <v>1425</v>
      </c>
      <c r="E95" s="9">
        <f t="shared" ref="E95:G95" si="62">D95/D88*100</f>
        <v>0.21989318900521707</v>
      </c>
      <c r="F95" s="17">
        <v>0</v>
      </c>
      <c r="G95" s="9">
        <f t="shared" si="62"/>
        <v>0</v>
      </c>
      <c r="H95" s="9">
        <f t="shared" si="19"/>
        <v>-100</v>
      </c>
      <c r="I95" s="10">
        <f t="shared" si="32"/>
        <v>0</v>
      </c>
    </row>
    <row r="96" spans="1:9" ht="15" customHeight="1">
      <c r="A96" s="3" t="s">
        <v>86</v>
      </c>
      <c r="B96" s="17">
        <f>SUM(B97:B101)</f>
        <v>366.4</v>
      </c>
      <c r="C96" s="9">
        <f>B96/B88*100</f>
        <v>0.37118908152989877</v>
      </c>
      <c r="D96" s="17">
        <f>SUM(D97:D101)</f>
        <v>2556.1</v>
      </c>
      <c r="E96" s="9">
        <f t="shared" ref="E96:G96" si="63">D96/D88*100</f>
        <v>0.39443437222191952</v>
      </c>
      <c r="F96" s="17">
        <f>SUM(F97:F101)</f>
        <v>600.4</v>
      </c>
      <c r="G96" s="9">
        <f t="shared" si="63"/>
        <v>0.57594812246092164</v>
      </c>
      <c r="H96" s="9">
        <f t="shared" si="19"/>
        <v>63.864628820960718</v>
      </c>
      <c r="I96" s="10">
        <f t="shared" si="32"/>
        <v>23.488908884628927</v>
      </c>
    </row>
    <row r="97" spans="1:9" ht="77.25" customHeight="1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4">D97/D88*100</f>
        <v>0.22375096425092267</v>
      </c>
      <c r="F97" s="17">
        <v>0</v>
      </c>
      <c r="G97" s="9">
        <f t="shared" si="64"/>
        <v>0</v>
      </c>
      <c r="H97" s="9" t="e">
        <f t="shared" si="19"/>
        <v>#DIV/0!</v>
      </c>
      <c r="I97" s="10">
        <f t="shared" si="32"/>
        <v>0</v>
      </c>
    </row>
    <row r="98" spans="1:9" ht="15" customHeight="1">
      <c r="A98" s="3" t="s">
        <v>88</v>
      </c>
      <c r="B98" s="17">
        <v>79.2</v>
      </c>
      <c r="C98" s="9">
        <f>B98/B88*100</f>
        <v>8.0235194479170269E-2</v>
      </c>
      <c r="D98" s="17">
        <v>510.8</v>
      </c>
      <c r="E98" s="9">
        <f>D98/D88*100</f>
        <v>7.8822063820256069E-2</v>
      </c>
      <c r="F98" s="17">
        <v>510.8</v>
      </c>
      <c r="G98" s="9">
        <f>F98/F88*100</f>
        <v>0.48999717014163691</v>
      </c>
      <c r="H98" s="9">
        <f t="shared" si="19"/>
        <v>544.94949494949503</v>
      </c>
      <c r="I98" s="10">
        <f t="shared" si="32"/>
        <v>100</v>
      </c>
    </row>
    <row r="99" spans="1:9" ht="26.25" customHeight="1">
      <c r="A99" s="3" t="s">
        <v>89</v>
      </c>
      <c r="B99" s="17">
        <v>287.2</v>
      </c>
      <c r="C99" s="9">
        <f>B99/B88*100</f>
        <v>0.29095388705072855</v>
      </c>
      <c r="D99" s="17">
        <v>495.3</v>
      </c>
      <c r="E99" s="9">
        <f>D99/D88*100</f>
        <v>7.6430243167918618E-2</v>
      </c>
      <c r="F99" s="17">
        <v>89.6</v>
      </c>
      <c r="G99" s="9">
        <f>F99/F88*100</f>
        <v>8.5950952319284776E-2</v>
      </c>
      <c r="H99" s="9">
        <f t="shared" si="19"/>
        <v>-68.80222841225627</v>
      </c>
      <c r="I99" s="10">
        <f t="shared" si="32"/>
        <v>18.090046436503126</v>
      </c>
    </row>
    <row r="100" spans="1:9" ht="15" customHeight="1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1.543110098282225E-2</v>
      </c>
      <c r="F100" s="17">
        <v>0</v>
      </c>
      <c r="G100" s="9">
        <f>F100/F88*100</f>
        <v>0</v>
      </c>
      <c r="H100" s="9" t="e">
        <f t="shared" si="19"/>
        <v>#DIV/0!</v>
      </c>
      <c r="I100" s="10">
        <f t="shared" si="32"/>
        <v>0</v>
      </c>
    </row>
    <row r="101" spans="1:9" ht="15" customHeight="1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9"/>
        <v>#DIV/0!</v>
      </c>
      <c r="I101" s="10" t="e">
        <f t="shared" si="32"/>
        <v>#DIV/0!</v>
      </c>
    </row>
    <row r="102" spans="1:9" ht="26.25" customHeight="1">
      <c r="A102" s="3" t="s">
        <v>92</v>
      </c>
      <c r="B102" s="17">
        <f>B42-B88</f>
        <v>4661.2000000000116</v>
      </c>
      <c r="C102" s="9"/>
      <c r="D102" s="17">
        <f t="shared" ref="D102:F102" si="65">D42-D88</f>
        <v>-26128.900000000023</v>
      </c>
      <c r="E102" s="9"/>
      <c r="F102" s="17">
        <f t="shared" si="65"/>
        <v>7438.5000000000146</v>
      </c>
      <c r="G102" s="9"/>
      <c r="H102" s="9"/>
      <c r="I102" s="9"/>
    </row>
    <row r="103" spans="1:9">
      <c r="A103" s="25" t="s">
        <v>93</v>
      </c>
      <c r="B103" s="26"/>
      <c r="C103" s="26"/>
      <c r="D103" s="26"/>
      <c r="E103" s="26"/>
      <c r="F103" s="26"/>
      <c r="G103" s="26"/>
      <c r="H103" s="26"/>
      <c r="I103" s="27"/>
    </row>
    <row r="104" spans="1:9" ht="64.5" customHeight="1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95</v>
      </c>
      <c r="B105" s="7"/>
      <c r="C105" s="8"/>
      <c r="D105" s="8">
        <v>23155</v>
      </c>
      <c r="E105" s="8"/>
      <c r="F105" s="8"/>
      <c r="G105" s="8"/>
      <c r="H105" s="8"/>
      <c r="I105" s="8"/>
    </row>
    <row r="106" spans="1:9" ht="39" customHeight="1">
      <c r="A106" s="3" t="s">
        <v>96</v>
      </c>
      <c r="B106" s="7">
        <v>-1767</v>
      </c>
      <c r="C106" s="8"/>
      <c r="D106" s="8">
        <v>-8900</v>
      </c>
      <c r="E106" s="8"/>
      <c r="F106" s="8">
        <v>-2027</v>
      </c>
      <c r="G106" s="8"/>
      <c r="H106" s="8"/>
      <c r="I106" s="8"/>
    </row>
    <row r="107" spans="1:9" ht="39" customHeight="1">
      <c r="A107" s="3" t="s">
        <v>97</v>
      </c>
      <c r="B107" s="7">
        <v>61</v>
      </c>
      <c r="C107" s="8"/>
      <c r="D107" s="8"/>
      <c r="E107" s="8"/>
      <c r="F107" s="8"/>
      <c r="G107" s="8"/>
      <c r="H107" s="8"/>
      <c r="I107" s="8"/>
    </row>
    <row r="108" spans="1:9" ht="51.75" customHeight="1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>
      <c r="A111" s="3" t="s">
        <v>101</v>
      </c>
      <c r="B111" s="7">
        <v>-2956</v>
      </c>
      <c r="C111" s="8"/>
      <c r="D111" s="8">
        <v>11872</v>
      </c>
      <c r="E111" s="8"/>
      <c r="F111" s="8">
        <v>-5412</v>
      </c>
      <c r="G111" s="8"/>
      <c r="H111" s="8"/>
      <c r="I111" s="8"/>
    </row>
    <row r="112" spans="1:9" ht="39" customHeight="1">
      <c r="A112" s="3" t="s">
        <v>102</v>
      </c>
      <c r="B112" s="7">
        <f>SUM(B104:B111)</f>
        <v>-4662</v>
      </c>
      <c r="C112" s="7"/>
      <c r="D112" s="7">
        <f t="shared" ref="D112:F112" si="66">SUM(D104:D111)</f>
        <v>26127</v>
      </c>
      <c r="E112" s="7"/>
      <c r="F112" s="7">
        <f t="shared" si="66"/>
        <v>-7439</v>
      </c>
      <c r="G112" s="7"/>
      <c r="H112" s="7"/>
      <c r="I112" s="7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2024-03-13T09:03:34Z</dcterms:modified>
</cp:coreProperties>
</file>