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8 ИНФОРМАЦИЯ НА САЙТ\2023 год\Исполнение бюджета ПНМР\"/>
    </mc:Choice>
  </mc:AlternateContent>
  <xr:revisionPtr revIDLastSave="0" documentId="13_ncr:1_{10BAFA80-0FD6-48B9-9753-494A6BFACD08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79021"/>
</workbook>
</file>

<file path=xl/calcChain.xml><?xml version="1.0" encoding="utf-8"?>
<calcChain xmlns="http://schemas.openxmlformats.org/spreadsheetml/2006/main">
  <c r="D112" i="1" l="1"/>
  <c r="F112" i="1"/>
  <c r="B112" i="1"/>
  <c r="G27" i="1" l="1"/>
  <c r="D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42" i="1" s="1"/>
  <c r="C21" i="1"/>
  <c r="C10" i="1"/>
  <c r="I41" i="1"/>
  <c r="H41" i="1"/>
  <c r="I37" i="1"/>
  <c r="H37" i="1"/>
  <c r="I36" i="1"/>
  <c r="I34" i="1"/>
  <c r="H34" i="1"/>
  <c r="F33" i="1"/>
  <c r="F32" i="1" s="1"/>
  <c r="F31" i="1" s="1"/>
  <c r="D33" i="1"/>
  <c r="B33" i="1"/>
  <c r="D32" i="1"/>
  <c r="B32" i="1"/>
  <c r="B31" i="1" s="1"/>
  <c r="D31" i="1"/>
  <c r="I30" i="1"/>
  <c r="H30" i="1"/>
  <c r="I29" i="1"/>
  <c r="H29" i="1"/>
  <c r="I28" i="1"/>
  <c r="H28" i="1"/>
  <c r="I27" i="1"/>
  <c r="H27" i="1"/>
  <c r="I26" i="1"/>
  <c r="F25" i="1"/>
  <c r="D25" i="1"/>
  <c r="B25" i="1"/>
  <c r="I24" i="1"/>
  <c r="H24" i="1"/>
  <c r="I22" i="1"/>
  <c r="H22" i="1"/>
  <c r="F19" i="1"/>
  <c r="D19" i="1"/>
  <c r="B19" i="1"/>
  <c r="I18" i="1"/>
  <c r="H18" i="1"/>
  <c r="I17" i="1"/>
  <c r="H16" i="1"/>
  <c r="I15" i="1"/>
  <c r="H15" i="1"/>
  <c r="F14" i="1"/>
  <c r="D14" i="1"/>
  <c r="B14" i="1"/>
  <c r="I13" i="1"/>
  <c r="H13" i="1"/>
  <c r="F12" i="1"/>
  <c r="I12" i="1" s="1"/>
  <c r="D12" i="1"/>
  <c r="B12" i="1"/>
  <c r="D11" i="1"/>
  <c r="I10" i="1"/>
  <c r="H10" i="1"/>
  <c r="F9" i="1"/>
  <c r="D9" i="1"/>
  <c r="B9" i="1"/>
  <c r="H9" i="1" l="1"/>
  <c r="I9" i="1"/>
  <c r="B11" i="1"/>
  <c r="F11" i="1"/>
  <c r="I11" i="1" s="1"/>
  <c r="H31" i="1"/>
  <c r="I31" i="1"/>
  <c r="H33" i="1"/>
  <c r="I33" i="1"/>
  <c r="H14" i="1"/>
  <c r="I14" i="1"/>
  <c r="H32" i="1"/>
  <c r="I32" i="1"/>
  <c r="H12" i="1"/>
  <c r="I25" i="1"/>
  <c r="B8" i="1"/>
  <c r="D8" i="1"/>
  <c r="F8" i="1"/>
  <c r="H11" i="1" l="1"/>
  <c r="F42" i="1"/>
  <c r="G8" i="1" s="1"/>
  <c r="B42" i="1"/>
  <c r="H8" i="1"/>
  <c r="C8" i="1"/>
  <c r="I8" i="1"/>
  <c r="G36" i="1" l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1" i="1"/>
  <c r="G39" i="1"/>
  <c r="G37" i="1"/>
  <c r="G35" i="1"/>
  <c r="G33" i="1"/>
  <c r="G31" i="1"/>
  <c r="G42" i="1" s="1"/>
  <c r="G29" i="1"/>
  <c r="G25" i="1"/>
  <c r="G23" i="1"/>
  <c r="G21" i="1"/>
  <c r="G19" i="1"/>
  <c r="G17" i="1"/>
  <c r="G15" i="1"/>
  <c r="G13" i="1"/>
  <c r="G11" i="1"/>
  <c r="G9" i="1"/>
  <c r="C40" i="1"/>
  <c r="C38" i="1"/>
  <c r="C36" i="1"/>
  <c r="C34" i="1"/>
  <c r="C32" i="1"/>
  <c r="C42" i="1" s="1"/>
  <c r="C30" i="1"/>
  <c r="C28" i="1"/>
  <c r="C26" i="1"/>
  <c r="C24" i="1"/>
  <c r="C22" i="1"/>
  <c r="C20" i="1"/>
  <c r="C18" i="1"/>
  <c r="C16" i="1"/>
  <c r="C14" i="1"/>
  <c r="C12" i="1"/>
  <c r="C41" i="1"/>
  <c r="C39" i="1"/>
  <c r="C37" i="1"/>
  <c r="C35" i="1"/>
  <c r="C33" i="1"/>
  <c r="C31" i="1"/>
  <c r="C29" i="1"/>
  <c r="C27" i="1"/>
  <c r="C25" i="1"/>
  <c r="C23" i="1"/>
  <c r="C19" i="1"/>
  <c r="C17" i="1"/>
  <c r="C15" i="1"/>
  <c r="C13" i="1"/>
  <c r="C11" i="1"/>
  <c r="C9" i="1"/>
  <c r="F59" i="1" l="1"/>
  <c r="F96" i="1"/>
  <c r="H44" i="1"/>
  <c r="H46" i="1"/>
  <c r="H48" i="1"/>
  <c r="H51" i="1"/>
  <c r="D96" i="1"/>
  <c r="I42" i="1"/>
  <c r="I44" i="1"/>
  <c r="I45" i="1"/>
  <c r="I46" i="1"/>
  <c r="I47" i="1"/>
  <c r="I48" i="1"/>
  <c r="I49" i="1"/>
  <c r="I51" i="1"/>
  <c r="I53" i="1"/>
  <c r="I55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0" i="1"/>
  <c r="I82" i="1"/>
  <c r="I84" i="1"/>
  <c r="I86" i="1"/>
  <c r="I87" i="1"/>
  <c r="I89" i="1"/>
  <c r="I90" i="1"/>
  <c r="I91" i="1"/>
  <c r="I92" i="1"/>
  <c r="I93" i="1"/>
  <c r="I94" i="1"/>
  <c r="I95" i="1"/>
  <c r="I97" i="1"/>
  <c r="I98" i="1"/>
  <c r="I99" i="1"/>
  <c r="I100" i="1"/>
  <c r="I101" i="1"/>
  <c r="H55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0" i="1"/>
  <c r="H82" i="1"/>
  <c r="H84" i="1"/>
  <c r="H86" i="1"/>
  <c r="H87" i="1"/>
  <c r="H89" i="1"/>
  <c r="H90" i="1"/>
  <c r="H91" i="1"/>
  <c r="H92" i="1"/>
  <c r="H93" i="1"/>
  <c r="H94" i="1"/>
  <c r="H95" i="1"/>
  <c r="H97" i="1"/>
  <c r="H98" i="1"/>
  <c r="H99" i="1"/>
  <c r="H100" i="1"/>
  <c r="H101" i="1"/>
  <c r="H49" i="1"/>
  <c r="H53" i="1"/>
  <c r="H47" i="1"/>
  <c r="H45" i="1"/>
  <c r="F85" i="1"/>
  <c r="D85" i="1"/>
  <c r="F83" i="1"/>
  <c r="D83" i="1"/>
  <c r="F81" i="1"/>
  <c r="D81" i="1"/>
  <c r="F77" i="1"/>
  <c r="D77" i="1"/>
  <c r="F72" i="1"/>
  <c r="D72" i="1"/>
  <c r="F70" i="1"/>
  <c r="I70" i="1" s="1"/>
  <c r="D70" i="1"/>
  <c r="F63" i="1"/>
  <c r="I63" i="1" s="1"/>
  <c r="D63" i="1"/>
  <c r="I59" i="1"/>
  <c r="D59" i="1"/>
  <c r="F54" i="1"/>
  <c r="D54" i="1"/>
  <c r="F52" i="1"/>
  <c r="I52" i="1" s="1"/>
  <c r="F50" i="1"/>
  <c r="I50" i="1" s="1"/>
  <c r="F43" i="1"/>
  <c r="D52" i="1"/>
  <c r="D50" i="1"/>
  <c r="D43" i="1"/>
  <c r="I72" i="1" l="1"/>
  <c r="I77" i="1"/>
  <c r="I83" i="1"/>
  <c r="I85" i="1"/>
  <c r="I81" i="1"/>
  <c r="I54" i="1"/>
  <c r="I96" i="1"/>
  <c r="I43" i="1"/>
  <c r="B96" i="1"/>
  <c r="H96" i="1" s="1"/>
  <c r="B85" i="1"/>
  <c r="H85" i="1" s="1"/>
  <c r="B83" i="1"/>
  <c r="H83" i="1" s="1"/>
  <c r="B81" i="1"/>
  <c r="H81" i="1" s="1"/>
  <c r="B77" i="1"/>
  <c r="H77" i="1" s="1"/>
  <c r="B72" i="1"/>
  <c r="H72" i="1" s="1"/>
  <c r="B70" i="1"/>
  <c r="H70" i="1" s="1"/>
  <c r="B63" i="1"/>
  <c r="H63" i="1" s="1"/>
  <c r="B59" i="1"/>
  <c r="H59" i="1" s="1"/>
  <c r="B54" i="1"/>
  <c r="H54" i="1" s="1"/>
  <c r="B52" i="1"/>
  <c r="H52" i="1" s="1"/>
  <c r="B50" i="1"/>
  <c r="H50" i="1" s="1"/>
  <c r="B43" i="1"/>
  <c r="H43" i="1" s="1"/>
  <c r="D88" i="1"/>
  <c r="E78" i="1" s="1"/>
  <c r="F88" i="1"/>
  <c r="I88" i="1" l="1"/>
  <c r="G81" i="1"/>
  <c r="G78" i="1"/>
  <c r="G63" i="1"/>
  <c r="G45" i="1"/>
  <c r="G56" i="1"/>
  <c r="E43" i="1"/>
  <c r="E56" i="1"/>
  <c r="G79" i="1"/>
  <c r="G85" i="1"/>
  <c r="G75" i="1"/>
  <c r="G84" i="1"/>
  <c r="G74" i="1"/>
  <c r="G44" i="1"/>
  <c r="G59" i="1"/>
  <c r="G57" i="1"/>
  <c r="G87" i="1"/>
  <c r="G80" i="1"/>
  <c r="G67" i="1"/>
  <c r="G50" i="1"/>
  <c r="F102" i="1"/>
  <c r="G83" i="1"/>
  <c r="G76" i="1"/>
  <c r="G65" i="1"/>
  <c r="G54" i="1"/>
  <c r="G86" i="1"/>
  <c r="G82" i="1"/>
  <c r="G77" i="1"/>
  <c r="G69" i="1"/>
  <c r="G61" i="1"/>
  <c r="G52" i="1"/>
  <c r="G48" i="1"/>
  <c r="G46" i="1"/>
  <c r="D102" i="1"/>
  <c r="E69" i="1"/>
  <c r="E80" i="1"/>
  <c r="E82" i="1"/>
  <c r="E66" i="1"/>
  <c r="E60" i="1"/>
  <c r="E54" i="1"/>
  <c r="E73" i="1"/>
  <c r="G73" i="1" s="1"/>
  <c r="E92" i="1"/>
  <c r="G92" i="1" s="1"/>
  <c r="E72" i="1"/>
  <c r="G72" i="1" s="1"/>
  <c r="E67" i="1"/>
  <c r="E63" i="1"/>
  <c r="E51" i="1"/>
  <c r="E84" i="1"/>
  <c r="E75" i="1"/>
  <c r="E71" i="1"/>
  <c r="G71" i="1" s="1"/>
  <c r="E68" i="1"/>
  <c r="E62" i="1"/>
  <c r="E53" i="1"/>
  <c r="E45" i="1"/>
  <c r="E99" i="1"/>
  <c r="G99" i="1" s="1"/>
  <c r="E86" i="1"/>
  <c r="E77" i="1"/>
  <c r="E70" i="1"/>
  <c r="E65" i="1"/>
  <c r="E57" i="1"/>
  <c r="E48" i="1"/>
  <c r="E96" i="1"/>
  <c r="G96" i="1" s="1"/>
  <c r="E46" i="1"/>
  <c r="E98" i="1"/>
  <c r="G98" i="1" s="1"/>
  <c r="E95" i="1"/>
  <c r="G95" i="1" s="1"/>
  <c r="E91" i="1"/>
  <c r="G91" i="1" s="1"/>
  <c r="E64" i="1"/>
  <c r="E59" i="1"/>
  <c r="E55" i="1"/>
  <c r="E50" i="1"/>
  <c r="E47" i="1"/>
  <c r="E101" i="1"/>
  <c r="G101" i="1" s="1"/>
  <c r="E94" i="1"/>
  <c r="G94" i="1" s="1"/>
  <c r="E90" i="1"/>
  <c r="G90" i="1" s="1"/>
  <c r="E61" i="1"/>
  <c r="E58" i="1"/>
  <c r="E52" i="1"/>
  <c r="E49" i="1"/>
  <c r="E44" i="1"/>
  <c r="E100" i="1"/>
  <c r="G100" i="1" s="1"/>
  <c r="E97" i="1"/>
  <c r="G97" i="1" s="1"/>
  <c r="E93" i="1"/>
  <c r="G93" i="1" s="1"/>
  <c r="E89" i="1"/>
  <c r="G89" i="1" s="1"/>
  <c r="B88" i="1"/>
  <c r="C78" i="1" s="1"/>
  <c r="G43" i="1"/>
  <c r="E87" i="1"/>
  <c r="E85" i="1"/>
  <c r="E83" i="1"/>
  <c r="E81" i="1"/>
  <c r="E79" i="1"/>
  <c r="E76" i="1"/>
  <c r="E74" i="1"/>
  <c r="G70" i="1"/>
  <c r="G68" i="1"/>
  <c r="G66" i="1"/>
  <c r="G64" i="1"/>
  <c r="G62" i="1"/>
  <c r="G60" i="1"/>
  <c r="G58" i="1"/>
  <c r="G55" i="1"/>
  <c r="G53" i="1"/>
  <c r="G51" i="1"/>
  <c r="G49" i="1"/>
  <c r="G47" i="1"/>
  <c r="H88" i="1" l="1"/>
  <c r="C101" i="1"/>
  <c r="C56" i="1"/>
  <c r="C90" i="1"/>
  <c r="C55" i="1"/>
  <c r="C89" i="1"/>
  <c r="C91" i="1"/>
  <c r="C43" i="1"/>
  <c r="C57" i="1"/>
  <c r="C53" i="1"/>
  <c r="C72" i="1"/>
  <c r="C50" i="1"/>
  <c r="C63" i="1"/>
  <c r="C75" i="1"/>
  <c r="C76" i="1"/>
  <c r="C94" i="1"/>
  <c r="C60" i="1"/>
  <c r="C84" i="1"/>
  <c r="C86" i="1"/>
  <c r="C99" i="1"/>
  <c r="C49" i="1"/>
  <c r="C67" i="1"/>
  <c r="C92" i="1"/>
  <c r="C44" i="1"/>
  <c r="C46" i="1"/>
  <c r="C69" i="1"/>
  <c r="C93" i="1"/>
  <c r="C45" i="1"/>
  <c r="C59" i="1"/>
  <c r="C82" i="1"/>
  <c r="C54" i="1"/>
  <c r="C85" i="1"/>
  <c r="C68" i="1"/>
  <c r="C51" i="1"/>
  <c r="C71" i="1"/>
  <c r="C73" i="1"/>
  <c r="C97" i="1"/>
  <c r="C61" i="1"/>
  <c r="C52" i="1"/>
  <c r="C74" i="1"/>
  <c r="C98" i="1"/>
  <c r="C62" i="1"/>
  <c r="C65" i="1"/>
  <c r="C87" i="1"/>
  <c r="C77" i="1"/>
  <c r="C81" i="1"/>
  <c r="C64" i="1"/>
  <c r="C47" i="1"/>
  <c r="C96" i="1"/>
  <c r="C79" i="1"/>
  <c r="B102" i="1"/>
  <c r="C83" i="1"/>
  <c r="C58" i="1"/>
  <c r="C80" i="1"/>
  <c r="C66" i="1"/>
  <c r="C48" i="1"/>
  <c r="C70" i="1"/>
  <c r="C95" i="1"/>
  <c r="C100" i="1"/>
  <c r="C88" i="1" l="1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<sst xmlns="http://schemas.openxmlformats.org/spreadsheetml/2006/main" count="119" uniqueCount="117">
  <si>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</si>
  <si>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</si>
  <si>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</si>
  <si>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</si>
  <si>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</si>
  <si>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</si>
  <si>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</si>
  <si>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</si>
  <si>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</si>
  <si>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</si>
  <si>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</si>
  <si>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</si>
  <si>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</si>
  <si>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</si>
  <si>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</si>
  <si>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</si>
  <si>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</si>
  <si>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</si>
  <si>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</si>
  <si>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</si>
  <si>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</si>
  <si>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</si>
  <si>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</si>
  <si>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</si>
  <si>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</si>
  <si>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</si>
  <si>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</si>
  <si>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</si>
  <si>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</si>
  <si>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</si>
  <si>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</si>
  <si>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</si>
  <si>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</si>
  <si>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</si>
  <si>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</si>
  <si>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</si>
  <si>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</si>
  <si>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</si>
  <si>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</si>
  <si>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</si>
  <si>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</si>
  <si>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</si>
  <si>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</si>
  <si>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</si>
  <si>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</si>
  <si>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</si>
  <si>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</si>
  <si>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</si>
  <si>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</si>
  <si>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</si>
  <si>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</si>
  <si>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</si>
  <si>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</si>
  <si>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</si>
  <si>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</si>
  <si>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</si>
  <si>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</si>
  <si>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</si>
  <si>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</si>
  <si>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</si>
  <si>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</si>
  <si>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</si>
  <si>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</si>
  <si>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</si>
  <si>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</si>
  <si>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</si>
  <si>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</si>
  <si>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</si>
  <si>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</si>
  <si>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</si>
  <si>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</si>
  <si>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</si>
  <si>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</si>
  <si>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</si>
  <si>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</si>
  <si>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</si>
  <si>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</si>
  <si>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</si>
  <si>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</si>
  <si>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</si>
  <si>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</si>
  <si>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</si>
  <si>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</si>
  <si>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</si>
  <si>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</si>
  <si>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</si>
  <si>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</si>
  <si>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</si>
  <si>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</si>
  <si>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</si>
  <si>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</si>
  <si>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</si>
  <si>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</si>
  <si>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</si>
  <si>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</si>
  <si>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</si>
  <si>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</si>
  <si>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</si>
  <si>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</si>
  <si>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</si>
  <si>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</si>
  <si>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</si>
  <si>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</si>
  <si>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</si>
  <si>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Физическая кукльтура</t>
  </si>
  <si>
    <t>Информация об исполнении бюджета Пряжинского национального муниципального района за январь-февраль  2023 года</t>
  </si>
  <si>
    <t>Факт на 01.03 .2022 (отчетный) год</t>
  </si>
  <si>
    <t>План на 2023 год по состоянию на 01.03.2023 (текущий) год</t>
  </si>
  <si>
    <t>Факт на 01.03.2023 (текущий) год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</si>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</sst>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4"/>
  <sheetViews>
    <sheetView tabSelected="1" topLeftCell="A101" workbookViewId="0">
      <selection activeCell="F112" sqref="F112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0" t="s">
        <v>105</v>
      </c>
      <c r="B2" s="21"/>
      <c r="C2" s="21"/>
      <c r="D2" s="21"/>
      <c r="E2" s="21"/>
      <c r="F2" s="21"/>
      <c r="G2" s="21"/>
      <c r="H2" s="21"/>
      <c r="I2" s="2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106</v>
      </c>
      <c r="C5" s="11" t="s">
        <v>2</v>
      </c>
      <c r="D5" s="2" t="s">
        <v>107</v>
      </c>
      <c r="E5" s="2" t="s">
        <v>2</v>
      </c>
      <c r="F5" s="2" t="s">
        <v>108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2" t="s">
        <v>7</v>
      </c>
      <c r="B7" s="23"/>
      <c r="C7" s="23"/>
      <c r="D7" s="23"/>
      <c r="E7" s="23"/>
      <c r="F7" s="23"/>
      <c r="G7" s="23"/>
      <c r="H7" s="23"/>
      <c r="I7" s="24"/>
    </row>
    <row r="8" spans="1:9" ht="26.25" customHeight="1" x14ac:dyDescent="0.25">
      <c r="A8" s="3" t="s">
        <v>8</v>
      </c>
      <c r="B8" s="15">
        <f t="shared" ref="B8" si="0">B9+B11+B14+B19+B22+B23+B24+B25+B27+B28+B29+B30</f>
        <v>16331</v>
      </c>
      <c r="C8" s="15">
        <f>B8/B42*100</f>
        <v>29.789135748422169</v>
      </c>
      <c r="D8" s="15">
        <f>D9+D11+D14+D19+D22+D23+D24+D25+D27+D28+D29+D30</f>
        <v>150706</v>
      </c>
      <c r="E8" s="15">
        <f>D8/D42*100</f>
        <v>24.23261093977624</v>
      </c>
      <c r="F8" s="15">
        <f t="shared" ref="F8" si="1">F9+F11+F14+F19+F22+F23+F24+F25+F27+F28+F29+F30</f>
        <v>6342</v>
      </c>
      <c r="G8" s="10">
        <f>F8/F42*100</f>
        <v>11.758380302580838</v>
      </c>
      <c r="H8" s="10">
        <f>F8/B8*100-100</f>
        <v>-61.165880840120018</v>
      </c>
      <c r="I8" s="10">
        <f>F8/D8*100</f>
        <v>4.2081934362268258</v>
      </c>
    </row>
    <row r="9" spans="1:9" ht="26.25" customHeight="1" x14ac:dyDescent="0.25">
      <c r="A9" s="3" t="s">
        <v>9</v>
      </c>
      <c r="B9" s="15">
        <f>B10</f>
        <v>12484</v>
      </c>
      <c r="C9" s="15">
        <f>B9/B42*100</f>
        <v>22.771879902229031</v>
      </c>
      <c r="D9" s="15">
        <f>D10</f>
        <v>114061</v>
      </c>
      <c r="E9" s="15">
        <f>D9/D42*100</f>
        <v>18.340317149959638</v>
      </c>
      <c r="F9" s="15">
        <f>F10</f>
        <v>938</v>
      </c>
      <c r="G9" s="10">
        <f>F9/F42*100</f>
        <v>1.7390981904479383</v>
      </c>
      <c r="H9" s="10">
        <f t="shared" ref="H9:H41" si="2">F9/B9*100-100</f>
        <v>-92.486382569689198</v>
      </c>
      <c r="I9" s="10">
        <f t="shared" ref="I9:I41" si="3">F9/D9*100</f>
        <v>0.82236697907260159</v>
      </c>
    </row>
    <row r="10" spans="1:9" ht="27.75" customHeight="1" x14ac:dyDescent="0.25">
      <c r="A10" s="3" t="s">
        <v>10</v>
      </c>
      <c r="B10" s="15">
        <v>12484</v>
      </c>
      <c r="C10" s="15">
        <f>B10/B24*100</f>
        <v>2060.0660066006599</v>
      </c>
      <c r="D10" s="15">
        <v>114061</v>
      </c>
      <c r="E10" s="15">
        <f>D10/D42*100</f>
        <v>18.340317149959638</v>
      </c>
      <c r="F10" s="15">
        <v>938</v>
      </c>
      <c r="G10" s="10">
        <f>F10/F42*100</f>
        <v>1.7390981904479383</v>
      </c>
      <c r="H10" s="10">
        <f t="shared" si="2"/>
        <v>-92.486382569689198</v>
      </c>
      <c r="I10" s="10">
        <f t="shared" si="3"/>
        <v>0.82236697907260159</v>
      </c>
    </row>
    <row r="11" spans="1:9" ht="51" customHeight="1" x14ac:dyDescent="0.25">
      <c r="A11" s="3" t="s">
        <v>11</v>
      </c>
      <c r="B11" s="15">
        <f>B12</f>
        <v>206</v>
      </c>
      <c r="C11" s="15">
        <f>B11/B42*100</f>
        <v>0.37576155557987667</v>
      </c>
      <c r="D11" s="15">
        <f>D12</f>
        <v>2704</v>
      </c>
      <c r="E11" s="15">
        <f>D11/D42*100</f>
        <v>0.43478680332007313</v>
      </c>
      <c r="F11" s="15">
        <f>F12</f>
        <v>344</v>
      </c>
      <c r="G11" s="10">
        <f>F11/F42*100</f>
        <v>0.63779293978048057</v>
      </c>
      <c r="H11" s="10">
        <f t="shared" si="2"/>
        <v>66.990291262135912</v>
      </c>
      <c r="I11" s="10">
        <f t="shared" si="3"/>
        <v>12.721893491124261</v>
      </c>
    </row>
    <row r="12" spans="1:9" ht="38.25" customHeight="1" x14ac:dyDescent="0.25">
      <c r="A12" s="3" t="s">
        <v>12</v>
      </c>
      <c r="B12" s="15">
        <f>B13</f>
        <v>206</v>
      </c>
      <c r="C12" s="15">
        <f>B12/B42*100</f>
        <v>0.37576155557987667</v>
      </c>
      <c r="D12" s="15">
        <f>D13</f>
        <v>2704</v>
      </c>
      <c r="E12" s="15">
        <f>D12/D42*100</f>
        <v>0.43478680332007313</v>
      </c>
      <c r="F12" s="15">
        <f>F13</f>
        <v>344</v>
      </c>
      <c r="G12" s="10">
        <f>F12/F42*100</f>
        <v>0.63779293978048057</v>
      </c>
      <c r="H12" s="10">
        <f t="shared" si="2"/>
        <v>66.990291262135912</v>
      </c>
      <c r="I12" s="10">
        <f t="shared" si="3"/>
        <v>12.721893491124261</v>
      </c>
    </row>
    <row r="13" spans="1:9" ht="26.25" customHeight="1" x14ac:dyDescent="0.25">
      <c r="A13" s="3" t="s">
        <v>13</v>
      </c>
      <c r="B13" s="15">
        <v>206</v>
      </c>
      <c r="C13" s="15">
        <f>B13/B42*100</f>
        <v>0.37576155557987667</v>
      </c>
      <c r="D13" s="15">
        <v>2704</v>
      </c>
      <c r="E13" s="15">
        <f>D13/D42*100</f>
        <v>0.43478680332007313</v>
      </c>
      <c r="F13" s="15">
        <v>344</v>
      </c>
      <c r="G13" s="10">
        <f>F13/F42*100</f>
        <v>0.63779293978048057</v>
      </c>
      <c r="H13" s="10">
        <f t="shared" si="2"/>
        <v>66.990291262135912</v>
      </c>
      <c r="I13" s="10">
        <f t="shared" si="3"/>
        <v>12.721893491124261</v>
      </c>
    </row>
    <row r="14" spans="1:9" ht="26.25" customHeight="1" x14ac:dyDescent="0.25">
      <c r="A14" s="3" t="s">
        <v>14</v>
      </c>
      <c r="B14" s="15">
        <f>B15+B16+B17+B18</f>
        <v>639</v>
      </c>
      <c r="C14" s="15">
        <f>B14/B42*100</f>
        <v>1.1655904563861224</v>
      </c>
      <c r="D14" s="15">
        <f>D15+D16+D17+D18</f>
        <v>3820</v>
      </c>
      <c r="E14" s="15">
        <f>D14/D42*100</f>
        <v>0.61423283605128687</v>
      </c>
      <c r="F14" s="15">
        <f>F15+F16+F17+F18</f>
        <v>-13</v>
      </c>
      <c r="G14" s="10">
        <f>F14/F42*100</f>
        <v>-2.4102640166122812E-2</v>
      </c>
      <c r="H14" s="10">
        <f t="shared" si="2"/>
        <v>-102.03442879499218</v>
      </c>
      <c r="I14" s="10">
        <f t="shared" si="3"/>
        <v>-0.34031413612565442</v>
      </c>
    </row>
    <row r="15" spans="1:9" ht="53.25" customHeight="1" x14ac:dyDescent="0.25">
      <c r="A15" s="3" t="s">
        <v>15</v>
      </c>
      <c r="B15" s="15">
        <v>142</v>
      </c>
      <c r="C15" s="15">
        <f>B15/B42*100</f>
        <v>0.25902010141913834</v>
      </c>
      <c r="D15" s="15">
        <v>1900</v>
      </c>
      <c r="E15" s="15">
        <f>D15/D42*100</f>
        <v>0.30550847866425263</v>
      </c>
      <c r="F15" s="15">
        <v>8</v>
      </c>
      <c r="G15" s="10">
        <f>F15/F42*100</f>
        <v>1.483239394838327E-2</v>
      </c>
      <c r="H15" s="10">
        <f t="shared" si="2"/>
        <v>-94.366197183098592</v>
      </c>
      <c r="I15" s="10">
        <f t="shared" si="3"/>
        <v>0.42105263157894735</v>
      </c>
    </row>
    <row r="16" spans="1:9" ht="48.75" customHeight="1" x14ac:dyDescent="0.25">
      <c r="A16" s="3" t="s">
        <v>109</v>
      </c>
      <c r="B16" s="15">
        <v>14</v>
      </c>
      <c r="C16" s="15">
        <f>B16/B42*100</f>
        <v>2.5537193097661524E-2</v>
      </c>
      <c r="D16" s="15">
        <v>0</v>
      </c>
      <c r="E16" s="15">
        <f>D16/D42*100</f>
        <v>0</v>
      </c>
      <c r="F16" s="15">
        <v>-76</v>
      </c>
      <c r="G16" s="10">
        <f>F16/F42*100</f>
        <v>-0.14090774250964105</v>
      </c>
      <c r="H16" s="10">
        <f t="shared" si="2"/>
        <v>-642.85714285714289</v>
      </c>
      <c r="I16" s="10"/>
    </row>
    <row r="17" spans="1:9" ht="39" customHeight="1" x14ac:dyDescent="0.25">
      <c r="A17" s="3" t="s">
        <v>110</v>
      </c>
      <c r="B17" s="15">
        <v>346</v>
      </c>
      <c r="C17" s="15">
        <f>B17/B42*100</f>
        <v>0.63113348655649193</v>
      </c>
      <c r="D17" s="15">
        <v>820</v>
      </c>
      <c r="E17" s="15">
        <f>D17/D42*100</f>
        <v>0.13185102763404588</v>
      </c>
      <c r="F17" s="15">
        <v>9</v>
      </c>
      <c r="G17" s="10">
        <f>F17/F42*100</f>
        <v>1.6686443191931178E-2</v>
      </c>
      <c r="H17" s="10"/>
      <c r="I17" s="10">
        <f t="shared" si="3"/>
        <v>1.097560975609756</v>
      </c>
    </row>
    <row r="18" spans="1:9" ht="45" customHeight="1" x14ac:dyDescent="0.25">
      <c r="A18" s="3" t="s">
        <v>111</v>
      </c>
      <c r="B18" s="15">
        <v>137</v>
      </c>
      <c r="C18" s="15">
        <f>B18/B42*100</f>
        <v>0.24989967531283061</v>
      </c>
      <c r="D18" s="15">
        <v>1100</v>
      </c>
      <c r="E18" s="15">
        <f>D18/D42*100</f>
        <v>0.17687332975298836</v>
      </c>
      <c r="F18" s="15">
        <v>46</v>
      </c>
      <c r="G18" s="10">
        <f>F18/F42*100</f>
        <v>8.5286265203203801E-2</v>
      </c>
      <c r="H18" s="10">
        <f t="shared" si="2"/>
        <v>-66.423357664233578</v>
      </c>
      <c r="I18" s="10">
        <f t="shared" si="3"/>
        <v>4.1818181818181817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112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113</v>
      </c>
      <c r="B21" s="15">
        <v>0</v>
      </c>
      <c r="C21" s="15" t="e">
        <f>B21/B42100</f>
        <v>#DIV/0!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34.5" customHeight="1" x14ac:dyDescent="0.25">
      <c r="A22" s="3" t="s">
        <v>17</v>
      </c>
      <c r="B22" s="15">
        <v>252</v>
      </c>
      <c r="C22" s="15">
        <f>B22/B42*100</f>
        <v>0.4596694757579074</v>
      </c>
      <c r="D22" s="15">
        <v>2313</v>
      </c>
      <c r="E22" s="15">
        <f>D22/D42*100</f>
        <v>0.37191637428969276</v>
      </c>
      <c r="F22" s="15">
        <v>369</v>
      </c>
      <c r="G22" s="10">
        <f>F22/F42*100</f>
        <v>0.68414417086917823</v>
      </c>
      <c r="H22" s="10">
        <f t="shared" si="2"/>
        <v>46.428571428571416</v>
      </c>
      <c r="I22" s="10">
        <f t="shared" si="3"/>
        <v>15.953307392996107</v>
      </c>
    </row>
    <row r="23" spans="1:9" ht="76.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4.25" customHeight="1" x14ac:dyDescent="0.25">
      <c r="A24" s="3" t="s">
        <v>19</v>
      </c>
      <c r="B24" s="15">
        <v>606</v>
      </c>
      <c r="C24" s="15">
        <f>B24/B42*100</f>
        <v>1.1053956440844916</v>
      </c>
      <c r="D24" s="15">
        <v>8481</v>
      </c>
      <c r="E24" s="15">
        <f>D24/D42*100</f>
        <v>1.3636933723955402</v>
      </c>
      <c r="F24" s="15">
        <v>2008</v>
      </c>
      <c r="G24" s="10">
        <f>F24/F42*100</f>
        <v>3.722930881044201</v>
      </c>
      <c r="H24" s="10">
        <f t="shared" si="2"/>
        <v>231.35313531353137</v>
      </c>
      <c r="I24" s="10">
        <f t="shared" si="3"/>
        <v>23.676453248437685</v>
      </c>
    </row>
    <row r="25" spans="1:9" ht="51.75" customHeight="1" x14ac:dyDescent="0.25">
      <c r="A25" s="3" t="s">
        <v>20</v>
      </c>
      <c r="B25" s="15">
        <f>B26</f>
        <v>59</v>
      </c>
      <c r="C25" s="15">
        <f>B25/B42*100</f>
        <v>0.10762102805443069</v>
      </c>
      <c r="D25" s="15">
        <f>D26</f>
        <v>231</v>
      </c>
      <c r="E25" s="15">
        <f>D25/D42*100</f>
        <v>3.7143399248127554E-2</v>
      </c>
      <c r="F25" s="15">
        <f>F26</f>
        <v>42</v>
      </c>
      <c r="G25" s="10">
        <f>F25/F42*100</f>
        <v>7.7870068229012171E-2</v>
      </c>
      <c r="H25" s="10"/>
      <c r="I25" s="10">
        <f t="shared" si="3"/>
        <v>18.181818181818183</v>
      </c>
    </row>
    <row r="26" spans="1:9" ht="50.25" customHeight="1" x14ac:dyDescent="0.25">
      <c r="A26" s="3" t="s">
        <v>21</v>
      </c>
      <c r="B26" s="15">
        <v>59</v>
      </c>
      <c r="C26" s="15">
        <f>B26/B42*100</f>
        <v>0.10762102805443069</v>
      </c>
      <c r="D26" s="15">
        <v>231</v>
      </c>
      <c r="E26" s="15">
        <f>D26/D42*100</f>
        <v>3.7143399248127554E-2</v>
      </c>
      <c r="F26" s="15">
        <v>42</v>
      </c>
      <c r="G26" s="10">
        <f>F26/F42*100</f>
        <v>7.7870068229012171E-2</v>
      </c>
      <c r="H26" s="10"/>
      <c r="I26" s="10">
        <f t="shared" si="3"/>
        <v>18.181818181818183</v>
      </c>
    </row>
    <row r="27" spans="1:9" ht="64.5" customHeight="1" x14ac:dyDescent="0.25">
      <c r="A27" s="3" t="s">
        <v>22</v>
      </c>
      <c r="B27" s="15">
        <v>1903</v>
      </c>
      <c r="C27" s="15">
        <f>B27/B42*100</f>
        <v>3.4712341760607055</v>
      </c>
      <c r="D27" s="15">
        <v>13307</v>
      </c>
      <c r="E27" s="15">
        <f>D27/D42*100</f>
        <v>2.1396849082027418</v>
      </c>
      <c r="F27" s="15">
        <v>1957</v>
      </c>
      <c r="G27" s="10" t="e">
        <f>F27/F42100</f>
        <v>#DIV/0!</v>
      </c>
      <c r="H27" s="10">
        <f t="shared" si="2"/>
        <v>2.8376248029427131</v>
      </c>
      <c r="I27" s="10">
        <f t="shared" si="3"/>
        <v>14.706545427218757</v>
      </c>
    </row>
    <row r="28" spans="1:9" ht="64.5" customHeight="1" x14ac:dyDescent="0.25">
      <c r="A28" s="3" t="s">
        <v>23</v>
      </c>
      <c r="B28" s="15">
        <v>114</v>
      </c>
      <c r="C28" s="15">
        <f>B28/B42*100</f>
        <v>0.20794571522381525</v>
      </c>
      <c r="D28" s="15">
        <v>4683</v>
      </c>
      <c r="E28" s="15">
        <f>D28/D42*100</f>
        <v>0.75299800293931318</v>
      </c>
      <c r="F28" s="15">
        <v>571</v>
      </c>
      <c r="G28" s="10">
        <f>F28/F42*100</f>
        <v>1.0586621180658558</v>
      </c>
      <c r="H28" s="10">
        <f t="shared" si="2"/>
        <v>400.87719298245617</v>
      </c>
      <c r="I28" s="10">
        <f t="shared" si="3"/>
        <v>12.193038650437755</v>
      </c>
    </row>
    <row r="29" spans="1:9" ht="26.25" customHeight="1" x14ac:dyDescent="0.25">
      <c r="A29" s="3" t="s">
        <v>24</v>
      </c>
      <c r="B29" s="15">
        <v>39</v>
      </c>
      <c r="C29" s="15">
        <f>B29/B42*100</f>
        <v>7.113932362919996E-2</v>
      </c>
      <c r="D29" s="15">
        <v>986</v>
      </c>
      <c r="E29" s="15">
        <f>D29/D42*100</f>
        <v>0.15854282103313322</v>
      </c>
      <c r="F29" s="15">
        <v>104</v>
      </c>
      <c r="G29" s="10">
        <f>F29/F42*100</f>
        <v>0.19282112132898249</v>
      </c>
      <c r="H29" s="10">
        <f t="shared" si="2"/>
        <v>166.66666666666663</v>
      </c>
      <c r="I29" s="10">
        <f t="shared" si="3"/>
        <v>10.547667342799189</v>
      </c>
    </row>
    <row r="30" spans="1:9" ht="39" customHeight="1" x14ac:dyDescent="0.25">
      <c r="A30" s="3" t="s">
        <v>25</v>
      </c>
      <c r="B30" s="15">
        <v>29</v>
      </c>
      <c r="C30" s="15">
        <f>B30/B42*100</f>
        <v>5.2898471416584582E-2</v>
      </c>
      <c r="D30" s="15">
        <v>120</v>
      </c>
      <c r="E30" s="15">
        <f>D30/D42*100</f>
        <v>1.929527233668964E-2</v>
      </c>
      <c r="F30" s="15">
        <v>22</v>
      </c>
      <c r="G30" s="10">
        <f>F30/F42*100</f>
        <v>4.0789083358053986E-2</v>
      </c>
      <c r="H30" s="10">
        <f t="shared" si="2"/>
        <v>-24.137931034482762</v>
      </c>
      <c r="I30" s="10">
        <f t="shared" si="3"/>
        <v>18.333333333333332</v>
      </c>
    </row>
    <row r="31" spans="1:9" ht="26.25" customHeight="1" x14ac:dyDescent="0.25">
      <c r="A31" s="3" t="s">
        <v>26</v>
      </c>
      <c r="B31" s="15">
        <f>B32+B39+B40+B41</f>
        <v>38491</v>
      </c>
      <c r="C31" s="15">
        <f>B31/B42*100</f>
        <v>70.210864251577831</v>
      </c>
      <c r="D31" s="15">
        <f>D32+D39+D40+D41</f>
        <v>471208</v>
      </c>
      <c r="E31" s="15">
        <f>D31/D42*100</f>
        <v>75.767389060223749</v>
      </c>
      <c r="F31" s="15">
        <f t="shared" ref="F31" si="4">F32+F39+F40+F41</f>
        <v>47594</v>
      </c>
      <c r="G31" s="10">
        <f>F31/F42*100</f>
        <v>88.241619697419154</v>
      </c>
      <c r="H31" s="10">
        <f t="shared" si="2"/>
        <v>23.64968434179417</v>
      </c>
      <c r="I31" s="10">
        <f t="shared" si="3"/>
        <v>10.100422743247144</v>
      </c>
    </row>
    <row r="32" spans="1:9" ht="38.25" customHeight="1" x14ac:dyDescent="0.25">
      <c r="A32" s="3" t="s">
        <v>27</v>
      </c>
      <c r="B32" s="15">
        <f>B33+B36+B37+B38</f>
        <v>38498</v>
      </c>
      <c r="C32" s="15">
        <f>B32/B42*100</f>
        <v>70.223632848126655</v>
      </c>
      <c r="D32" s="15">
        <f>D33+D36+D37+D38</f>
        <v>471215</v>
      </c>
      <c r="E32" s="15">
        <f>D32/D42*100</f>
        <v>75.768514617776745</v>
      </c>
      <c r="F32" s="15">
        <f t="shared" ref="F32" si="5">F33+F36+F37+F38</f>
        <v>47601</v>
      </c>
      <c r="G32" s="10">
        <f>F32/F42*100</f>
        <v>88.254598042124002</v>
      </c>
      <c r="H32" s="10">
        <f t="shared" si="2"/>
        <v>23.645384175801325</v>
      </c>
      <c r="I32" s="10">
        <f t="shared" si="3"/>
        <v>10.101758220769712</v>
      </c>
    </row>
    <row r="33" spans="1:9" ht="51.75" customHeight="1" x14ac:dyDescent="0.25">
      <c r="A33" s="3" t="s">
        <v>28</v>
      </c>
      <c r="B33" s="15">
        <f>B34+B35</f>
        <v>11714</v>
      </c>
      <c r="C33" s="15">
        <f>B33/B42*100</f>
        <v>21.367334281857648</v>
      </c>
      <c r="D33" s="15">
        <f>D34+D35</f>
        <v>69229</v>
      </c>
      <c r="E33" s="15">
        <f>D33/D42*100</f>
        <v>11.131603404972392</v>
      </c>
      <c r="F33" s="15">
        <f>F34+F35</f>
        <v>15338</v>
      </c>
      <c r="G33" s="10">
        <f>F33/F42*100</f>
        <v>28.43740729753782</v>
      </c>
      <c r="H33" s="10">
        <f t="shared" si="2"/>
        <v>30.937339935120377</v>
      </c>
      <c r="I33" s="10">
        <f t="shared" si="3"/>
        <v>22.155455083852143</v>
      </c>
    </row>
    <row r="34" spans="1:9" ht="39" customHeight="1" x14ac:dyDescent="0.25">
      <c r="A34" s="3" t="s">
        <v>29</v>
      </c>
      <c r="B34" s="15">
        <v>11714</v>
      </c>
      <c r="C34" s="15">
        <f>B34/B42*100</f>
        <v>21.367334281857648</v>
      </c>
      <c r="D34" s="15">
        <v>69229</v>
      </c>
      <c r="E34" s="15">
        <f>D34/D42*100</f>
        <v>11.131603404972392</v>
      </c>
      <c r="F34" s="15">
        <v>15338</v>
      </c>
      <c r="G34" s="10">
        <f>F34/F42*100</f>
        <v>28.43740729753782</v>
      </c>
      <c r="H34" s="10">
        <f t="shared" si="2"/>
        <v>30.937339935120377</v>
      </c>
      <c r="I34" s="10">
        <f t="shared" si="3"/>
        <v>22.155455083852143</v>
      </c>
    </row>
    <row r="35" spans="1:9" ht="26.25" customHeight="1" x14ac:dyDescent="0.25">
      <c r="A35" s="19" t="s">
        <v>114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 x14ac:dyDescent="0.25">
      <c r="A36" s="18" t="s">
        <v>115</v>
      </c>
      <c r="B36" s="15">
        <v>1897</v>
      </c>
      <c r="C36" s="15">
        <f>B36/B42*100</f>
        <v>3.4602896647331365</v>
      </c>
      <c r="D36" s="15">
        <v>129566</v>
      </c>
      <c r="E36" s="15">
        <f>D36/D42*100</f>
        <v>20.833427129796082</v>
      </c>
      <c r="F36" s="15">
        <v>2209</v>
      </c>
      <c r="G36" s="10">
        <f>F36/F42*100</f>
        <v>4.0955947789973299</v>
      </c>
      <c r="H36" s="10"/>
      <c r="I36" s="10">
        <f t="shared" si="3"/>
        <v>1.7049225877159131</v>
      </c>
    </row>
    <row r="37" spans="1:9" ht="26.25" customHeight="1" x14ac:dyDescent="0.25">
      <c r="A37" s="18" t="s">
        <v>116</v>
      </c>
      <c r="B37" s="15">
        <v>23098</v>
      </c>
      <c r="C37" s="15">
        <f>B37/B42*100</f>
        <v>42.132720440698989</v>
      </c>
      <c r="D37" s="15">
        <v>272420</v>
      </c>
      <c r="E37" s="15">
        <f>D37/D42*100</f>
        <v>43.803484083008257</v>
      </c>
      <c r="F37" s="15">
        <v>28191</v>
      </c>
      <c r="G37" s="10">
        <f>F37/F42*100</f>
        <v>52.267502224859101</v>
      </c>
      <c r="H37" s="10">
        <f t="shared" si="2"/>
        <v>22.049528097670802</v>
      </c>
      <c r="I37" s="10">
        <f t="shared" si="3"/>
        <v>10.348359151310477</v>
      </c>
    </row>
    <row r="38" spans="1:9" ht="26.25" customHeight="1" x14ac:dyDescent="0.25">
      <c r="A38" s="3" t="s">
        <v>30</v>
      </c>
      <c r="B38" s="15">
        <v>1789</v>
      </c>
      <c r="C38" s="15">
        <f>B38/B42*100</f>
        <v>3.2632884608368906</v>
      </c>
      <c r="D38" s="15">
        <v>0</v>
      </c>
      <c r="E38" s="15">
        <f>D38/D42*100</f>
        <v>0</v>
      </c>
      <c r="F38" s="15">
        <v>1863</v>
      </c>
      <c r="G38" s="10"/>
      <c r="H38" s="10"/>
      <c r="I38" s="10"/>
    </row>
    <row r="39" spans="1:9" ht="35.25" customHeight="1" x14ac:dyDescent="0.25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/>
      <c r="I39" s="10"/>
    </row>
    <row r="40" spans="1:9" ht="61.5" customHeight="1" x14ac:dyDescent="0.25">
      <c r="A40" s="3" t="s">
        <v>32</v>
      </c>
      <c r="B40" s="15">
        <v>0</v>
      </c>
      <c r="C40" s="15">
        <f>B40/B42*100</f>
        <v>0</v>
      </c>
      <c r="D40" s="15">
        <v>0</v>
      </c>
      <c r="E40" s="15">
        <f>D40/D42*100</f>
        <v>0</v>
      </c>
      <c r="F40" s="15">
        <v>0</v>
      </c>
      <c r="G40" s="10"/>
      <c r="H40" s="10"/>
      <c r="I40" s="10"/>
    </row>
    <row r="41" spans="1:9" ht="52.5" customHeight="1" x14ac:dyDescent="0.25">
      <c r="A41" s="3" t="s">
        <v>33</v>
      </c>
      <c r="B41" s="15">
        <v>-7</v>
      </c>
      <c r="C41" s="15">
        <f>B41/B42*100</f>
        <v>-1.2768596548830762E-2</v>
      </c>
      <c r="D41" s="15">
        <v>-7</v>
      </c>
      <c r="E41" s="15">
        <f>D41/D42*100</f>
        <v>-1.1255575529735622E-3</v>
      </c>
      <c r="F41" s="15">
        <v>-7</v>
      </c>
      <c r="G41" s="10">
        <f>F41/F42*100</f>
        <v>-1.297834470483536E-2</v>
      </c>
      <c r="H41" s="10">
        <f t="shared" si="2"/>
        <v>0</v>
      </c>
      <c r="I41" s="10">
        <f t="shared" si="3"/>
        <v>100</v>
      </c>
    </row>
    <row r="42" spans="1:9" s="14" customFormat="1" ht="15" customHeight="1" x14ac:dyDescent="0.25">
      <c r="A42" s="12" t="s">
        <v>34</v>
      </c>
      <c r="B42" s="16">
        <f>B8+B31</f>
        <v>54822</v>
      </c>
      <c r="C42" s="13">
        <f>C32+C8</f>
        <v>100.01276859654882</v>
      </c>
      <c r="D42" s="16">
        <f>D31+D8</f>
        <v>621914</v>
      </c>
      <c r="E42" s="13">
        <f>E31+E8</f>
        <v>99.999999999999986</v>
      </c>
      <c r="F42" s="16">
        <f>F31+F8</f>
        <v>53936</v>
      </c>
      <c r="G42" s="13">
        <f>G31+G8</f>
        <v>99.999999999999986</v>
      </c>
      <c r="H42" s="13">
        <v>5</v>
      </c>
      <c r="I42" s="10">
        <f t="shared" ref="I42:I63" si="6">F42/D42*100</f>
        <v>8.6725817395974367</v>
      </c>
    </row>
    <row r="43" spans="1:9" ht="26.25" customHeight="1" x14ac:dyDescent="0.25">
      <c r="A43" s="3" t="s">
        <v>35</v>
      </c>
      <c r="B43" s="17">
        <f>SUM(B44:B49)</f>
        <v>8031</v>
      </c>
      <c r="C43" s="9">
        <f>B43/B88*100</f>
        <v>14.249164318715712</v>
      </c>
      <c r="D43" s="17">
        <f>SUM(D44:D49)</f>
        <v>60331.899999999994</v>
      </c>
      <c r="E43" s="9">
        <f t="shared" ref="E43:G43" si="7">D43/D88*100</f>
        <v>9.3027218200626844</v>
      </c>
      <c r="F43" s="17">
        <f>SUM(F44:F49)</f>
        <v>6735.5</v>
      </c>
      <c r="G43" s="9">
        <f t="shared" si="7"/>
        <v>11.576166725674666</v>
      </c>
      <c r="H43" s="9">
        <f>F43/B43*100-100</f>
        <v>-16.13124143942224</v>
      </c>
      <c r="I43" s="10">
        <f t="shared" si="6"/>
        <v>11.164077378633857</v>
      </c>
    </row>
    <row r="44" spans="1:9" ht="78" customHeight="1" x14ac:dyDescent="0.25">
      <c r="A44" s="3" t="s">
        <v>36</v>
      </c>
      <c r="B44" s="17">
        <v>15.7</v>
      </c>
      <c r="C44" s="9">
        <f>B44/B88*100</f>
        <v>2.7856042809592411E-2</v>
      </c>
      <c r="D44" s="17">
        <v>317.60000000000002</v>
      </c>
      <c r="E44" s="9">
        <f t="shared" ref="E44:G44" si="8">D44/D88*100</f>
        <v>4.8971513412504976E-2</v>
      </c>
      <c r="F44" s="17">
        <v>23</v>
      </c>
      <c r="G44" s="9">
        <f t="shared" si="8"/>
        <v>3.9529631755699998E-2</v>
      </c>
      <c r="H44" s="9">
        <f>F44/B44*100-100</f>
        <v>46.496815286624212</v>
      </c>
      <c r="I44" s="10">
        <f t="shared" si="6"/>
        <v>7.241813602015112</v>
      </c>
    </row>
    <row r="45" spans="1:9" ht="111.75" customHeight="1" x14ac:dyDescent="0.25">
      <c r="A45" s="3" t="s">
        <v>37</v>
      </c>
      <c r="B45" s="17">
        <v>2764.1</v>
      </c>
      <c r="C45" s="9">
        <f>B45/B88*100</f>
        <v>4.9042603777066489</v>
      </c>
      <c r="D45" s="17">
        <v>20720.3</v>
      </c>
      <c r="E45" s="9">
        <f t="shared" ref="E45:G45" si="9">D45/D88*100</f>
        <v>3.1949132536559408</v>
      </c>
      <c r="F45" s="17">
        <v>1766.4</v>
      </c>
      <c r="G45" s="9">
        <f t="shared" si="9"/>
        <v>3.0358757188377599</v>
      </c>
      <c r="H45" s="9">
        <f>F45/B45*100-100</f>
        <v>-36.094931442422485</v>
      </c>
      <c r="I45" s="10">
        <f t="shared" si="6"/>
        <v>8.524973094018911</v>
      </c>
    </row>
    <row r="46" spans="1:9" ht="15" customHeight="1" x14ac:dyDescent="0.25">
      <c r="A46" s="3" t="s">
        <v>38</v>
      </c>
      <c r="B46" s="17">
        <v>0</v>
      </c>
      <c r="C46" s="9">
        <f>B46/B88*100</f>
        <v>0</v>
      </c>
      <c r="D46" s="17">
        <v>0.3</v>
      </c>
      <c r="E46" s="9">
        <f t="shared" ref="E46:G46" si="10">D46/D88*100</f>
        <v>4.6257726775036184E-5</v>
      </c>
      <c r="F46" s="17"/>
      <c r="G46" s="9">
        <f t="shared" si="10"/>
        <v>0</v>
      </c>
      <c r="H46" s="9" t="e">
        <f t="shared" ref="H46:H48" si="11">F46/B46*100-100</f>
        <v>#DIV/0!</v>
      </c>
      <c r="I46" s="10">
        <f t="shared" si="6"/>
        <v>0</v>
      </c>
    </row>
    <row r="47" spans="1:9" ht="64.5" customHeight="1" x14ac:dyDescent="0.25">
      <c r="A47" s="3" t="s">
        <v>39</v>
      </c>
      <c r="B47" s="17">
        <v>717.4</v>
      </c>
      <c r="C47" s="9">
        <f>B47/B88*100</f>
        <v>1.2728614720765348</v>
      </c>
      <c r="D47" s="17">
        <v>8124.8</v>
      </c>
      <c r="E47" s="9">
        <f t="shared" ref="E47:G47" si="12">D47/D88*100</f>
        <v>1.2527825950060465</v>
      </c>
      <c r="F47" s="17">
        <v>804.8</v>
      </c>
      <c r="G47" s="9">
        <f t="shared" si="12"/>
        <v>1.3831933755211894</v>
      </c>
      <c r="H47" s="9">
        <f t="shared" si="11"/>
        <v>12.182882631725661</v>
      </c>
      <c r="I47" s="10">
        <f t="shared" si="6"/>
        <v>9.9054745962977542</v>
      </c>
    </row>
    <row r="48" spans="1:9" ht="15" customHeight="1" x14ac:dyDescent="0.25">
      <c r="A48" s="3" t="s">
        <v>40</v>
      </c>
      <c r="B48" s="17">
        <v>0</v>
      </c>
      <c r="C48" s="9">
        <f>B48/B88*100</f>
        <v>0</v>
      </c>
      <c r="D48" s="17">
        <v>100</v>
      </c>
      <c r="E48" s="9">
        <f t="shared" ref="E48:G48" si="13">D48/D88*100</f>
        <v>1.5419242258345395E-2</v>
      </c>
      <c r="F48" s="17"/>
      <c r="G48" s="9">
        <f t="shared" si="13"/>
        <v>0</v>
      </c>
      <c r="H48" s="9" t="e">
        <f t="shared" si="11"/>
        <v>#DIV/0!</v>
      </c>
      <c r="I48" s="10">
        <f t="shared" si="6"/>
        <v>0</v>
      </c>
    </row>
    <row r="49" spans="1:9" ht="26.25" customHeight="1" x14ac:dyDescent="0.25">
      <c r="A49" s="3" t="s">
        <v>41</v>
      </c>
      <c r="B49" s="17">
        <v>4533.8</v>
      </c>
      <c r="C49" s="9">
        <f>B49/B88*100</f>
        <v>8.0441864261229359</v>
      </c>
      <c r="D49" s="17">
        <v>31068.9</v>
      </c>
      <c r="E49" s="9">
        <f t="shared" ref="E49:G49" si="14">D49/D88*100</f>
        <v>4.7905889580030721</v>
      </c>
      <c r="F49" s="17">
        <v>4141.3</v>
      </c>
      <c r="G49" s="9">
        <f t="shared" si="14"/>
        <v>7.1175679995600181</v>
      </c>
      <c r="H49" s="9">
        <f>F49/B49*100-100</f>
        <v>-8.6571970532445164</v>
      </c>
      <c r="I49" s="10">
        <f t="shared" si="6"/>
        <v>13.329406576995002</v>
      </c>
    </row>
    <row r="50" spans="1:9" ht="15" customHeight="1" x14ac:dyDescent="0.25">
      <c r="A50" s="3" t="s">
        <v>42</v>
      </c>
      <c r="B50" s="17">
        <f>B51</f>
        <v>327.10000000000002</v>
      </c>
      <c r="C50" s="9">
        <f>B50/B88*100</f>
        <v>0.5803637963705528</v>
      </c>
      <c r="D50" s="17">
        <f>D51</f>
        <v>1583.6</v>
      </c>
      <c r="E50" s="9">
        <f t="shared" ref="E50:G50" si="15">D50/D88*100</f>
        <v>0.24417912040315765</v>
      </c>
      <c r="F50" s="17">
        <f>F51</f>
        <v>395.9</v>
      </c>
      <c r="G50" s="9">
        <f t="shared" si="15"/>
        <v>0.68042527009050557</v>
      </c>
      <c r="H50" s="9">
        <f>F50/B50*100-100</f>
        <v>21.033323142769774</v>
      </c>
      <c r="I50" s="10">
        <f t="shared" si="6"/>
        <v>25</v>
      </c>
    </row>
    <row r="51" spans="1:9" ht="26.25" customHeight="1" x14ac:dyDescent="0.25">
      <c r="A51" s="3" t="s">
        <v>43</v>
      </c>
      <c r="B51" s="17">
        <v>327.10000000000002</v>
      </c>
      <c r="C51" s="9">
        <f>B51/B88*100</f>
        <v>0.5803637963705528</v>
      </c>
      <c r="D51" s="17">
        <v>1583.6</v>
      </c>
      <c r="E51" s="9">
        <f t="shared" ref="E51:G51" si="16">D51/D88*100</f>
        <v>0.24417912040315765</v>
      </c>
      <c r="F51" s="17">
        <v>395.9</v>
      </c>
      <c r="G51" s="9">
        <f t="shared" si="16"/>
        <v>0.68042527009050557</v>
      </c>
      <c r="H51" s="9">
        <f t="shared" ref="H51:H101" si="17">F51/B51*100-100</f>
        <v>21.033323142769774</v>
      </c>
      <c r="I51" s="10">
        <f t="shared" si="6"/>
        <v>25</v>
      </c>
    </row>
    <row r="52" spans="1:9" ht="51.75" customHeight="1" x14ac:dyDescent="0.25">
      <c r="A52" s="3" t="s">
        <v>44</v>
      </c>
      <c r="B52" s="17">
        <f>B53</f>
        <v>157.6</v>
      </c>
      <c r="C52" s="9">
        <f>B52/B88*100</f>
        <v>0.27962499024151366</v>
      </c>
      <c r="D52" s="17">
        <f>D53</f>
        <v>1775</v>
      </c>
      <c r="E52" s="9">
        <f t="shared" ref="E52:G52" si="18">D52/D88*100</f>
        <v>0.27369155008563073</v>
      </c>
      <c r="F52" s="17">
        <f>F53</f>
        <v>84.7</v>
      </c>
      <c r="G52" s="9">
        <f t="shared" si="18"/>
        <v>0.14557216563946912</v>
      </c>
      <c r="H52" s="9">
        <f t="shared" si="17"/>
        <v>-46.256345177664969</v>
      </c>
      <c r="I52" s="10">
        <f t="shared" si="6"/>
        <v>4.7718309859154928</v>
      </c>
    </row>
    <row r="53" spans="1:9" ht="66" customHeight="1" x14ac:dyDescent="0.25">
      <c r="A53" s="3" t="s">
        <v>103</v>
      </c>
      <c r="B53" s="17">
        <v>157.6</v>
      </c>
      <c r="C53" s="9">
        <f>B53/B88*100</f>
        <v>0.27962499024151366</v>
      </c>
      <c r="D53" s="17">
        <v>1775</v>
      </c>
      <c r="E53" s="9">
        <f t="shared" ref="E53:G53" si="19">D53/D88*100</f>
        <v>0.27369155008563073</v>
      </c>
      <c r="F53" s="17">
        <v>84.7</v>
      </c>
      <c r="G53" s="9">
        <f t="shared" si="19"/>
        <v>0.14557216563946912</v>
      </c>
      <c r="H53" s="9">
        <f t="shared" si="17"/>
        <v>-46.256345177664969</v>
      </c>
      <c r="I53" s="10">
        <f t="shared" si="6"/>
        <v>4.7718309859154928</v>
      </c>
    </row>
    <row r="54" spans="1:9" ht="26.25" customHeight="1" x14ac:dyDescent="0.25">
      <c r="A54" s="3" t="s">
        <v>45</v>
      </c>
      <c r="B54" s="17">
        <f>SUM(B55:B58)</f>
        <v>43.5</v>
      </c>
      <c r="C54" s="9">
        <f>B54/B88*100</f>
        <v>7.7180755555240135E-2</v>
      </c>
      <c r="D54" s="17">
        <f>SUM(D55:D58)</f>
        <v>15000.2</v>
      </c>
      <c r="E54" s="9">
        <f t="shared" ref="E54:G54" si="20">D54/D88*100</f>
        <v>2.3129171772363262</v>
      </c>
      <c r="F54" s="17">
        <f>SUM(F55:F58)</f>
        <v>235.7</v>
      </c>
      <c r="G54" s="9">
        <f t="shared" si="20"/>
        <v>0.40509279151384736</v>
      </c>
      <c r="H54" s="9">
        <f t="shared" si="17"/>
        <v>441.83908045977012</v>
      </c>
      <c r="I54" s="10">
        <f t="shared" si="6"/>
        <v>1.5713123825015667</v>
      </c>
    </row>
    <row r="55" spans="1:9" ht="26.25" customHeight="1" x14ac:dyDescent="0.25">
      <c r="A55" s="3" t="s">
        <v>46</v>
      </c>
      <c r="B55" s="17">
        <v>0</v>
      </c>
      <c r="C55" s="9">
        <f>B55/B88*100</f>
        <v>0</v>
      </c>
      <c r="D55" s="17">
        <v>1196</v>
      </c>
      <c r="E55" s="9">
        <f t="shared" ref="E55:G55" si="21">D55/D88*100</f>
        <v>0.18441413740981091</v>
      </c>
      <c r="F55" s="17">
        <v>0</v>
      </c>
      <c r="G55" s="9">
        <f t="shared" si="21"/>
        <v>0</v>
      </c>
      <c r="H55" s="9" t="e">
        <f t="shared" si="17"/>
        <v>#DIV/0!</v>
      </c>
      <c r="I55" s="10">
        <f t="shared" si="6"/>
        <v>0</v>
      </c>
    </row>
    <row r="56" spans="1:9" ht="26.25" customHeight="1" x14ac:dyDescent="0.25">
      <c r="A56" s="18" t="s">
        <v>47</v>
      </c>
      <c r="B56" s="17">
        <v>0</v>
      </c>
      <c r="C56" s="9">
        <f>B56/B88*100</f>
        <v>0</v>
      </c>
      <c r="D56" s="17">
        <v>350</v>
      </c>
      <c r="E56" s="9">
        <f>D56/D88*100</f>
        <v>5.396734790420888E-2</v>
      </c>
      <c r="F56" s="17">
        <v>0</v>
      </c>
      <c r="G56" s="9">
        <f>F56/F88*100</f>
        <v>0</v>
      </c>
      <c r="H56" s="9" t="e">
        <f t="shared" si="17"/>
        <v>#DIV/0!</v>
      </c>
      <c r="I56" s="10">
        <f t="shared" si="6"/>
        <v>0</v>
      </c>
    </row>
    <row r="57" spans="1:9" ht="26.25" customHeight="1" x14ac:dyDescent="0.25">
      <c r="A57" s="3" t="s">
        <v>48</v>
      </c>
      <c r="B57" s="17">
        <v>21.5</v>
      </c>
      <c r="C57" s="9">
        <f>B57/B88*100</f>
        <v>3.8146810216957761E-2</v>
      </c>
      <c r="D57" s="17">
        <v>12204.2</v>
      </c>
      <c r="E57" s="9">
        <f t="shared" ref="E57:G57" si="22">D57/D88*100</f>
        <v>1.8817951636929886</v>
      </c>
      <c r="F57" s="17">
        <v>207</v>
      </c>
      <c r="G57" s="9">
        <f t="shared" si="22"/>
        <v>0.3557666858013</v>
      </c>
      <c r="H57" s="9">
        <f t="shared" si="17"/>
        <v>862.79069767441854</v>
      </c>
      <c r="I57" s="10">
        <f t="shared" si="6"/>
        <v>1.6961373953229215</v>
      </c>
    </row>
    <row r="58" spans="1:9" ht="26.25" customHeight="1" x14ac:dyDescent="0.25">
      <c r="A58" s="3" t="s">
        <v>49</v>
      </c>
      <c r="B58" s="17">
        <v>22</v>
      </c>
      <c r="C58" s="9">
        <f>B58/B88*100</f>
        <v>3.9033945338282361E-2</v>
      </c>
      <c r="D58" s="17">
        <v>1250</v>
      </c>
      <c r="E58" s="9">
        <f t="shared" ref="E58:G58" si="23">D58/D88*100</f>
        <v>0.19274052822931742</v>
      </c>
      <c r="F58" s="17">
        <v>28.7</v>
      </c>
      <c r="G58" s="9">
        <f t="shared" si="23"/>
        <v>4.9326105712547391E-2</v>
      </c>
      <c r="H58" s="9">
        <f t="shared" si="17"/>
        <v>30.454545454545439</v>
      </c>
      <c r="I58" s="10">
        <f t="shared" si="6"/>
        <v>2.2959999999999998</v>
      </c>
    </row>
    <row r="59" spans="1:9" ht="26.25" customHeight="1" x14ac:dyDescent="0.25">
      <c r="A59" s="3" t="s">
        <v>50</v>
      </c>
      <c r="B59" s="17">
        <f>SUM(B60:B62)</f>
        <v>274.60000000000002</v>
      </c>
      <c r="C59" s="9">
        <f>B59/B88*100</f>
        <v>0.48721460863146981</v>
      </c>
      <c r="D59" s="17">
        <f>SUM(D60:D62)</f>
        <v>6222.2</v>
      </c>
      <c r="E59" s="9">
        <f t="shared" ref="E59:G59" si="24">D59/D88*100</f>
        <v>0.95941609179876708</v>
      </c>
      <c r="F59" s="17">
        <f>SUM(F60:F62)</f>
        <v>82.5</v>
      </c>
      <c r="G59" s="9">
        <f t="shared" si="24"/>
        <v>0.14179107042805436</v>
      </c>
      <c r="H59" s="9">
        <f t="shared" si="17"/>
        <v>-69.956300072833216</v>
      </c>
      <c r="I59" s="10">
        <f t="shared" si="6"/>
        <v>1.3258975924914018</v>
      </c>
    </row>
    <row r="60" spans="1:9" ht="15" customHeight="1" x14ac:dyDescent="0.25">
      <c r="A60" s="3" t="s">
        <v>51</v>
      </c>
      <c r="B60" s="17">
        <v>274.60000000000002</v>
      </c>
      <c r="C60" s="9">
        <f>B60/B88*100</f>
        <v>0.48721460863146981</v>
      </c>
      <c r="D60" s="17">
        <v>4885</v>
      </c>
      <c r="E60" s="9">
        <f t="shared" ref="E60:G60" si="25">D60/D88*100</f>
        <v>0.75322998432017252</v>
      </c>
      <c r="F60" s="17">
        <v>82.5</v>
      </c>
      <c r="G60" s="9">
        <f t="shared" si="25"/>
        <v>0.14179107042805436</v>
      </c>
      <c r="H60" s="9">
        <f t="shared" si="17"/>
        <v>-69.956300072833216</v>
      </c>
      <c r="I60" s="10">
        <f t="shared" si="6"/>
        <v>1.6888433981576252</v>
      </c>
    </row>
    <row r="61" spans="1:9" ht="15" customHeight="1" x14ac:dyDescent="0.25">
      <c r="A61" s="3" t="s">
        <v>52</v>
      </c>
      <c r="B61" s="17">
        <v>0</v>
      </c>
      <c r="C61" s="9">
        <f>B61/B88*100</f>
        <v>0</v>
      </c>
      <c r="D61" s="17">
        <v>800</v>
      </c>
      <c r="E61" s="9">
        <f t="shared" ref="E61:G61" si="26">D61/D88*100</f>
        <v>0.12335393806676316</v>
      </c>
      <c r="F61" s="17">
        <v>0</v>
      </c>
      <c r="G61" s="9">
        <f t="shared" si="26"/>
        <v>0</v>
      </c>
      <c r="H61" s="9" t="e">
        <f t="shared" si="17"/>
        <v>#DIV/0!</v>
      </c>
      <c r="I61" s="10">
        <f t="shared" si="6"/>
        <v>0</v>
      </c>
    </row>
    <row r="62" spans="1:9" ht="15" customHeight="1" x14ac:dyDescent="0.25">
      <c r="A62" s="3" t="s">
        <v>53</v>
      </c>
      <c r="B62" s="17">
        <v>0</v>
      </c>
      <c r="C62" s="9">
        <f>B62/B88*100</f>
        <v>0</v>
      </c>
      <c r="D62" s="17">
        <v>537.20000000000005</v>
      </c>
      <c r="E62" s="9">
        <f t="shared" ref="E62:G62" si="27">D62/D88*100</f>
        <v>8.2832169411831455E-2</v>
      </c>
      <c r="F62" s="17">
        <v>0</v>
      </c>
      <c r="G62" s="9">
        <f t="shared" si="27"/>
        <v>0</v>
      </c>
      <c r="H62" s="9" t="e">
        <f t="shared" si="17"/>
        <v>#DIV/0!</v>
      </c>
      <c r="I62" s="10">
        <f t="shared" si="6"/>
        <v>0</v>
      </c>
    </row>
    <row r="63" spans="1:9" ht="15" customHeight="1" x14ac:dyDescent="0.25">
      <c r="A63" s="3" t="s">
        <v>54</v>
      </c>
      <c r="B63" s="17">
        <f>SUM(B64:B69)</f>
        <v>41561.5</v>
      </c>
      <c r="C63" s="9">
        <f>B63/B88*100</f>
        <v>73.741332689864663</v>
      </c>
      <c r="D63" s="17">
        <f>SUM(D64:D69)</f>
        <v>497096.2</v>
      </c>
      <c r="E63" s="9">
        <f t="shared" ref="E63:G63" si="28">D63/D88*100</f>
        <v>76.648467335029139</v>
      </c>
      <c r="F63" s="17">
        <f>SUM(F64:F69)</f>
        <v>43989.600000000006</v>
      </c>
      <c r="G63" s="9">
        <f t="shared" si="28"/>
        <v>75.60402996002351</v>
      </c>
      <c r="H63" s="9">
        <f t="shared" si="17"/>
        <v>5.8421856766478726</v>
      </c>
      <c r="I63" s="10">
        <f t="shared" si="6"/>
        <v>8.8493132717570582</v>
      </c>
    </row>
    <row r="64" spans="1:9" ht="15" customHeight="1" x14ac:dyDescent="0.25">
      <c r="A64" s="3" t="s">
        <v>55</v>
      </c>
      <c r="B64" s="17">
        <v>13798.6</v>
      </c>
      <c r="C64" s="9">
        <f>B64/B88*100</f>
        <v>24.482445370219228</v>
      </c>
      <c r="D64" s="17">
        <v>147990.79999999999</v>
      </c>
      <c r="E64" s="9">
        <f t="shared" ref="E64:G64" si="29">D64/D88*100</f>
        <v>22.819059972063414</v>
      </c>
      <c r="F64" s="17">
        <v>14345.5</v>
      </c>
      <c r="G64" s="9">
        <f t="shared" si="29"/>
        <v>24.655318797886711</v>
      </c>
      <c r="H64" s="9">
        <f t="shared" si="17"/>
        <v>3.9634455669415729</v>
      </c>
      <c r="I64" s="10">
        <f t="shared" ref="I64:I101" si="30">F64/D64*100</f>
        <v>9.6935079748200579</v>
      </c>
    </row>
    <row r="65" spans="1:9" ht="15" customHeight="1" x14ac:dyDescent="0.25">
      <c r="A65" s="3" t="s">
        <v>56</v>
      </c>
      <c r="B65" s="17">
        <v>23417.5</v>
      </c>
      <c r="C65" s="9">
        <f>B65/B88*100</f>
        <v>41.548973407237597</v>
      </c>
      <c r="D65" s="17">
        <v>314885.40000000002</v>
      </c>
      <c r="E65" s="9">
        <f t="shared" ref="E65:G65" si="31">D65/D88*100</f>
        <v>48.552942662159928</v>
      </c>
      <c r="F65" s="17">
        <v>25990.3</v>
      </c>
      <c r="G65" s="9">
        <f t="shared" si="31"/>
        <v>44.66899948783346</v>
      </c>
      <c r="H65" s="9">
        <f t="shared" si="17"/>
        <v>10.986655279171558</v>
      </c>
      <c r="I65" s="10">
        <f t="shared" si="30"/>
        <v>8.2538917333099597</v>
      </c>
    </row>
    <row r="66" spans="1:9" ht="26.25" customHeight="1" x14ac:dyDescent="0.25">
      <c r="A66" s="3" t="s">
        <v>57</v>
      </c>
      <c r="B66" s="17">
        <v>4345.3999999999996</v>
      </c>
      <c r="C66" s="9">
        <f>B66/B88*100</f>
        <v>7.709913912407826</v>
      </c>
      <c r="D66" s="17">
        <v>32405</v>
      </c>
      <c r="E66" s="9">
        <f t="shared" ref="E66:G66" si="32">D66/D88*100</f>
        <v>4.9966054538168247</v>
      </c>
      <c r="F66" s="17">
        <v>3627</v>
      </c>
      <c r="G66" s="9">
        <f t="shared" si="32"/>
        <v>6.233651059909735</v>
      </c>
      <c r="H66" s="9">
        <f t="shared" si="17"/>
        <v>-16.532425093201994</v>
      </c>
      <c r="I66" s="10">
        <f t="shared" si="30"/>
        <v>11.19271717327573</v>
      </c>
    </row>
    <row r="67" spans="1:9" ht="36.75" customHeight="1" x14ac:dyDescent="0.25">
      <c r="A67" s="3" t="s">
        <v>58</v>
      </c>
      <c r="B67" s="17">
        <v>0</v>
      </c>
      <c r="C67" s="9">
        <f>B67/B88*100</f>
        <v>0</v>
      </c>
      <c r="D67" s="17">
        <v>310</v>
      </c>
      <c r="E67" s="9">
        <f t="shared" ref="E67:G67" si="33">D67/D88*100</f>
        <v>4.7799651000870719E-2</v>
      </c>
      <c r="F67" s="17">
        <v>19.3</v>
      </c>
      <c r="G67" s="9">
        <f t="shared" si="33"/>
        <v>3.3170517081956952E-2</v>
      </c>
      <c r="H67" s="9" t="e">
        <f t="shared" si="17"/>
        <v>#DIV/0!</v>
      </c>
      <c r="I67" s="10">
        <f t="shared" si="30"/>
        <v>6.2258064516129039</v>
      </c>
    </row>
    <row r="68" spans="1:9" ht="15" customHeight="1" x14ac:dyDescent="0.25">
      <c r="A68" s="3" t="s">
        <v>59</v>
      </c>
      <c r="B68" s="17">
        <v>0</v>
      </c>
      <c r="C68" s="9">
        <f>B68/B88*100</f>
        <v>0</v>
      </c>
      <c r="D68" s="17">
        <v>170</v>
      </c>
      <c r="E68" s="9">
        <f t="shared" ref="E68:G68" si="34">D68/D88*100</f>
        <v>2.6212711839187167E-2</v>
      </c>
      <c r="F68" s="17">
        <v>7.5</v>
      </c>
      <c r="G68" s="9">
        <f t="shared" si="34"/>
        <v>1.2890097311641304E-2</v>
      </c>
      <c r="H68" s="9" t="e">
        <f t="shared" si="17"/>
        <v>#DIV/0!</v>
      </c>
      <c r="I68" s="10">
        <f t="shared" si="30"/>
        <v>4.4117647058823533</v>
      </c>
    </row>
    <row r="69" spans="1:9" ht="26.25" customHeight="1" x14ac:dyDescent="0.25">
      <c r="A69" s="3" t="s">
        <v>60</v>
      </c>
      <c r="B69" s="17">
        <v>0</v>
      </c>
      <c r="C69" s="9">
        <f>B69/B88*100</f>
        <v>0</v>
      </c>
      <c r="D69" s="17">
        <v>1335</v>
      </c>
      <c r="E69" s="9">
        <f t="shared" ref="E69:G69" si="35">D69/D88*100</f>
        <v>0.205846884148911</v>
      </c>
      <c r="F69" s="17">
        <v>0</v>
      </c>
      <c r="G69" s="9">
        <f t="shared" si="35"/>
        <v>0</v>
      </c>
      <c r="H69" s="9" t="e">
        <f t="shared" si="17"/>
        <v>#DIV/0!</v>
      </c>
      <c r="I69" s="10">
        <f t="shared" si="30"/>
        <v>0</v>
      </c>
    </row>
    <row r="70" spans="1:9" ht="26.25" customHeight="1" x14ac:dyDescent="0.25">
      <c r="A70" s="3" t="s">
        <v>61</v>
      </c>
      <c r="B70" s="17">
        <f>B71</f>
        <v>1584.8</v>
      </c>
      <c r="C70" s="9">
        <f>B70/B88*100</f>
        <v>2.8118634805504494</v>
      </c>
      <c r="D70" s="17">
        <f>D71</f>
        <v>14615.4</v>
      </c>
      <c r="E70" s="9">
        <f t="shared" ref="E70:G70" si="36">D70/D88*100</f>
        <v>2.2535839330262126</v>
      </c>
      <c r="F70" s="17">
        <f>F71</f>
        <v>1815.4</v>
      </c>
      <c r="G70" s="9">
        <f t="shared" si="36"/>
        <v>3.1200910212738164</v>
      </c>
      <c r="H70" s="9">
        <f t="shared" si="17"/>
        <v>14.550731953558824</v>
      </c>
      <c r="I70" s="10">
        <f t="shared" si="30"/>
        <v>12.421144819847559</v>
      </c>
    </row>
    <row r="71" spans="1:9" ht="15" customHeight="1" x14ac:dyDescent="0.25">
      <c r="A71" s="3" t="s">
        <v>62</v>
      </c>
      <c r="B71" s="17">
        <v>1584.8</v>
      </c>
      <c r="C71" s="9">
        <f>B71/B88*100</f>
        <v>2.8118634805504494</v>
      </c>
      <c r="D71" s="17">
        <v>14615.4</v>
      </c>
      <c r="E71" s="9">
        <f t="shared" ref="E71:G71" si="37">D71/D88*100</f>
        <v>2.2535839330262126</v>
      </c>
      <c r="F71" s="17">
        <v>1815.4</v>
      </c>
      <c r="G71" s="9">
        <f t="shared" si="37"/>
        <v>3.1200910212738164</v>
      </c>
      <c r="H71" s="9">
        <f t="shared" si="17"/>
        <v>14.550731953558824</v>
      </c>
      <c r="I71" s="10">
        <f t="shared" si="30"/>
        <v>12.421144819847559</v>
      </c>
    </row>
    <row r="72" spans="1:9" ht="15" customHeight="1" x14ac:dyDescent="0.25">
      <c r="A72" s="3" t="s">
        <v>63</v>
      </c>
      <c r="B72" s="17">
        <f>SUM(B73:B76)</f>
        <v>1466.9</v>
      </c>
      <c r="C72" s="9">
        <f>B72/B88*100</f>
        <v>2.6026770189421091</v>
      </c>
      <c r="D72" s="17">
        <f>SUM(D73:D76)</f>
        <v>28050</v>
      </c>
      <c r="E72" s="9">
        <f t="shared" ref="E72:G72" si="38">D72/D88*100</f>
        <v>4.325097453465883</v>
      </c>
      <c r="F72" s="17">
        <f>SUM(F73:F76)</f>
        <v>1743.2</v>
      </c>
      <c r="G72" s="9">
        <f t="shared" si="38"/>
        <v>2.9960023511537495</v>
      </c>
      <c r="H72" s="9">
        <f t="shared" si="17"/>
        <v>18.835639784579712</v>
      </c>
      <c r="I72" s="10">
        <f t="shared" si="30"/>
        <v>6.2146167557932266</v>
      </c>
    </row>
    <row r="73" spans="1:9" ht="15" customHeight="1" x14ac:dyDescent="0.25">
      <c r="A73" s="3" t="s">
        <v>64</v>
      </c>
      <c r="B73" s="17">
        <v>373.3</v>
      </c>
      <c r="C73" s="9">
        <f>B73/B88*100</f>
        <v>0.66233508158094578</v>
      </c>
      <c r="D73" s="17">
        <v>2400</v>
      </c>
      <c r="E73" s="9">
        <f t="shared" ref="E73:G73" si="39">D73/D88*100</f>
        <v>0.37006181420028944</v>
      </c>
      <c r="F73" s="17">
        <v>364.2</v>
      </c>
      <c r="G73" s="9">
        <f t="shared" si="39"/>
        <v>0.62594312545330177</v>
      </c>
      <c r="H73" s="9">
        <f t="shared" si="17"/>
        <v>-2.4377176533619149</v>
      </c>
      <c r="I73" s="10">
        <f t="shared" si="30"/>
        <v>15.174999999999999</v>
      </c>
    </row>
    <row r="74" spans="1:9" ht="26.25" customHeight="1" x14ac:dyDescent="0.25">
      <c r="A74" s="3" t="s">
        <v>65</v>
      </c>
      <c r="B74" s="17">
        <v>427.8</v>
      </c>
      <c r="C74" s="9">
        <f>B74/B88*100</f>
        <v>0.75903280980532706</v>
      </c>
      <c r="D74" s="17">
        <v>13290.7</v>
      </c>
      <c r="E74" s="9">
        <f t="shared" ref="E74:G74" si="40">D74/D88*100</f>
        <v>2.0493252308299117</v>
      </c>
      <c r="F74" s="17">
        <v>663.6</v>
      </c>
      <c r="G74" s="9">
        <f t="shared" si="40"/>
        <v>1.1405158101340227</v>
      </c>
      <c r="H74" s="9">
        <f t="shared" si="17"/>
        <v>55.119214586255254</v>
      </c>
      <c r="I74" s="10">
        <f t="shared" si="30"/>
        <v>4.9929650056054227</v>
      </c>
    </row>
    <row r="75" spans="1:9" ht="15" customHeight="1" x14ac:dyDescent="0.25">
      <c r="A75" s="3" t="s">
        <v>66</v>
      </c>
      <c r="B75" s="17">
        <v>597.4</v>
      </c>
      <c r="C75" s="9">
        <f>B75/B88*100</f>
        <v>1.0599490429586311</v>
      </c>
      <c r="D75" s="17">
        <v>11142.9</v>
      </c>
      <c r="E75" s="9">
        <f t="shared" ref="E75:G75" si="41">D75/D88*100</f>
        <v>1.7181507456051688</v>
      </c>
      <c r="F75" s="17">
        <v>610.20000000000005</v>
      </c>
      <c r="G75" s="9">
        <f t="shared" si="41"/>
        <v>1.0487383172751366</v>
      </c>
      <c r="H75" s="9">
        <f t="shared" si="17"/>
        <v>2.1426180113826661</v>
      </c>
      <c r="I75" s="10">
        <f t="shared" si="30"/>
        <v>5.476132784104677</v>
      </c>
    </row>
    <row r="76" spans="1:9" ht="26.25" customHeight="1" x14ac:dyDescent="0.25">
      <c r="A76" s="3" t="s">
        <v>67</v>
      </c>
      <c r="B76" s="17">
        <v>68.400000000000006</v>
      </c>
      <c r="C76" s="9">
        <f>B76/B88*100</f>
        <v>0.12136008459720518</v>
      </c>
      <c r="D76" s="17">
        <v>1216.4000000000001</v>
      </c>
      <c r="E76" s="9">
        <f t="shared" ref="E76:G76" si="42">D76/D88*100</f>
        <v>0.1875596628305134</v>
      </c>
      <c r="F76" s="17">
        <v>105.2</v>
      </c>
      <c r="G76" s="9">
        <f t="shared" si="42"/>
        <v>0.18080509829128871</v>
      </c>
      <c r="H76" s="9">
        <f t="shared" si="17"/>
        <v>53.801169590643269</v>
      </c>
      <c r="I76" s="10">
        <f t="shared" si="30"/>
        <v>8.6484708977310092</v>
      </c>
    </row>
    <row r="77" spans="1:9" ht="26.25" customHeight="1" x14ac:dyDescent="0.25">
      <c r="A77" s="3" t="s">
        <v>68</v>
      </c>
      <c r="B77" s="17">
        <f>SUM(B79:B80)</f>
        <v>64.2</v>
      </c>
      <c r="C77" s="9">
        <f>B77/B88*100</f>
        <v>0.11390814957807853</v>
      </c>
      <c r="D77" s="17">
        <f>SUM(D78:D80)</f>
        <v>7768.4</v>
      </c>
      <c r="E77" s="9">
        <f t="shared" ref="E77:G77" si="43">D77/D88*100</f>
        <v>1.1978284155973036</v>
      </c>
      <c r="F77" s="17">
        <f>SUM(F78:F80)</f>
        <v>893.19999999999993</v>
      </c>
      <c r="G77" s="9">
        <f t="shared" si="43"/>
        <v>1.5351246558344016</v>
      </c>
      <c r="H77" s="9">
        <f t="shared" si="17"/>
        <v>1291.2772585669779</v>
      </c>
      <c r="I77" s="10">
        <f t="shared" si="30"/>
        <v>11.497863137840483</v>
      </c>
    </row>
    <row r="78" spans="1:9" ht="26.25" customHeight="1" x14ac:dyDescent="0.25">
      <c r="A78" s="18" t="s">
        <v>104</v>
      </c>
      <c r="B78" s="17">
        <v>0</v>
      </c>
      <c r="C78" s="9">
        <f>B78/B88*100</f>
        <v>0</v>
      </c>
      <c r="D78" s="17">
        <v>650</v>
      </c>
      <c r="E78" s="9">
        <f>D78/D88*100</f>
        <v>0.10022507467924507</v>
      </c>
      <c r="F78" s="17">
        <v>0</v>
      </c>
      <c r="G78" s="9">
        <f>F78/F88*100</f>
        <v>0</v>
      </c>
      <c r="H78" s="9" t="e">
        <f t="shared" si="17"/>
        <v>#DIV/0!</v>
      </c>
      <c r="I78" s="10">
        <f t="shared" si="30"/>
        <v>0</v>
      </c>
    </row>
    <row r="79" spans="1:9" ht="15" customHeight="1" x14ac:dyDescent="0.25">
      <c r="A79" s="3" t="s">
        <v>69</v>
      </c>
      <c r="B79" s="17">
        <v>64.2</v>
      </c>
      <c r="C79" s="9">
        <f>B79/B88*100</f>
        <v>0.11390814957807853</v>
      </c>
      <c r="D79" s="17">
        <v>300</v>
      </c>
      <c r="E79" s="9">
        <f t="shared" ref="E79:G79" si="44">D79/D88*100</f>
        <v>4.625772677503618E-2</v>
      </c>
      <c r="F79" s="17">
        <v>81.400000000000006</v>
      </c>
      <c r="G79" s="9">
        <f t="shared" si="44"/>
        <v>0.13990052282234697</v>
      </c>
      <c r="H79" s="9">
        <f t="shared" si="17"/>
        <v>26.791277258566979</v>
      </c>
      <c r="I79" s="10">
        <f t="shared" si="30"/>
        <v>27.133333333333336</v>
      </c>
    </row>
    <row r="80" spans="1:9" ht="15" customHeight="1" x14ac:dyDescent="0.25">
      <c r="A80" s="3" t="s">
        <v>70</v>
      </c>
      <c r="B80" s="17">
        <v>0</v>
      </c>
      <c r="C80" s="9">
        <f>B80/B88*100</f>
        <v>0</v>
      </c>
      <c r="D80" s="17">
        <v>6818.4</v>
      </c>
      <c r="E80" s="9">
        <f t="shared" ref="E80:G80" si="45">D80/D88*100</f>
        <v>1.0513456141430222</v>
      </c>
      <c r="F80" s="17">
        <v>811.8</v>
      </c>
      <c r="G80" s="9">
        <f t="shared" si="45"/>
        <v>1.3952241330120545</v>
      </c>
      <c r="H80" s="9" t="e">
        <f t="shared" si="17"/>
        <v>#DIV/0!</v>
      </c>
      <c r="I80" s="10">
        <f t="shared" si="30"/>
        <v>11.906019007391762</v>
      </c>
    </row>
    <row r="81" spans="1:9" ht="26.25" customHeight="1" x14ac:dyDescent="0.25">
      <c r="A81" s="3" t="s">
        <v>71</v>
      </c>
      <c r="B81" s="17">
        <f>B82</f>
        <v>128.4</v>
      </c>
      <c r="C81" s="9">
        <f>B81/B88*100</f>
        <v>0.22781629915615706</v>
      </c>
      <c r="D81" s="17">
        <f>D82</f>
        <v>1176.9000000000001</v>
      </c>
      <c r="E81" s="9">
        <f t="shared" ref="E81:G81" si="46">D81/D88*100</f>
        <v>0.18146906213846695</v>
      </c>
      <c r="F81" s="17">
        <f>F82</f>
        <v>174.5</v>
      </c>
      <c r="G81" s="9">
        <f t="shared" si="46"/>
        <v>0.29990959745085433</v>
      </c>
      <c r="H81" s="9">
        <f t="shared" si="17"/>
        <v>35.903426791277241</v>
      </c>
      <c r="I81" s="10">
        <f t="shared" si="30"/>
        <v>14.827088112838812</v>
      </c>
    </row>
    <row r="82" spans="1:9" ht="26.25" customHeight="1" x14ac:dyDescent="0.25">
      <c r="A82" s="3" t="s">
        <v>72</v>
      </c>
      <c r="B82" s="17">
        <v>128.4</v>
      </c>
      <c r="C82" s="9">
        <f>B82/B88*100</f>
        <v>0.22781629915615706</v>
      </c>
      <c r="D82" s="17">
        <v>1176.9000000000001</v>
      </c>
      <c r="E82" s="9">
        <f t="shared" ref="E82:G82" si="47">D82/D88*100</f>
        <v>0.18146906213846695</v>
      </c>
      <c r="F82" s="17">
        <v>174.5</v>
      </c>
      <c r="G82" s="9">
        <f t="shared" si="47"/>
        <v>0.29990959745085433</v>
      </c>
      <c r="H82" s="9">
        <f t="shared" si="17"/>
        <v>35.903426791277241</v>
      </c>
      <c r="I82" s="10">
        <f t="shared" si="30"/>
        <v>14.827088112838812</v>
      </c>
    </row>
    <row r="83" spans="1:9" ht="39" customHeight="1" x14ac:dyDescent="0.25">
      <c r="A83" s="3" t="s">
        <v>73</v>
      </c>
      <c r="B83" s="17">
        <f>B84</f>
        <v>639</v>
      </c>
      <c r="C83" s="9">
        <f>B83/B88*100</f>
        <v>1.1337586850528376</v>
      </c>
      <c r="D83" s="17">
        <f>D84</f>
        <v>1425</v>
      </c>
      <c r="E83" s="9">
        <f t="shared" ref="E83:G83" si="48">D83/D88*100</f>
        <v>0.21972420218142186</v>
      </c>
      <c r="F83" s="17">
        <f>F84</f>
        <v>0</v>
      </c>
      <c r="G83" s="9">
        <f t="shared" si="48"/>
        <v>0</v>
      </c>
      <c r="H83" s="9">
        <f t="shared" si="17"/>
        <v>-100</v>
      </c>
      <c r="I83" s="10">
        <f t="shared" si="30"/>
        <v>0</v>
      </c>
    </row>
    <row r="84" spans="1:9" ht="39" customHeight="1" x14ac:dyDescent="0.25">
      <c r="A84" s="3" t="s">
        <v>74</v>
      </c>
      <c r="B84" s="17">
        <v>639</v>
      </c>
      <c r="C84" s="9">
        <f>B84/B88*100</f>
        <v>1.1337586850528376</v>
      </c>
      <c r="D84" s="17">
        <v>1425</v>
      </c>
      <c r="E84" s="9">
        <f t="shared" ref="E84:G84" si="49">D84/D88*100</f>
        <v>0.21972420218142186</v>
      </c>
      <c r="F84" s="17">
        <v>0</v>
      </c>
      <c r="G84" s="9">
        <f t="shared" si="49"/>
        <v>0</v>
      </c>
      <c r="H84" s="9">
        <f t="shared" si="17"/>
        <v>-100</v>
      </c>
      <c r="I84" s="10">
        <f t="shared" si="30"/>
        <v>0</v>
      </c>
    </row>
    <row r="85" spans="1:9" ht="90" customHeight="1" x14ac:dyDescent="0.25">
      <c r="A85" s="3" t="s">
        <v>75</v>
      </c>
      <c r="B85" s="17">
        <f>SUM(B86:B87)</f>
        <v>2082.6</v>
      </c>
      <c r="C85" s="9">
        <f>B85/B88*100</f>
        <v>3.69509520734122</v>
      </c>
      <c r="D85" s="17">
        <f>SUM(D86:D87)</f>
        <v>13495.5</v>
      </c>
      <c r="E85" s="9">
        <f t="shared" ref="E85:G85" si="50">D85/D88*100</f>
        <v>2.0809038389750025</v>
      </c>
      <c r="F85" s="17">
        <f>SUM(F86:F87)</f>
        <v>2034</v>
      </c>
      <c r="G85" s="9">
        <f t="shared" si="50"/>
        <v>3.4957943909171214</v>
      </c>
      <c r="H85" s="9">
        <f t="shared" si="17"/>
        <v>-2.3336214347450266</v>
      </c>
      <c r="I85" s="10">
        <f t="shared" si="30"/>
        <v>15.071690563521173</v>
      </c>
    </row>
    <row r="86" spans="1:9" ht="64.5" customHeight="1" x14ac:dyDescent="0.25">
      <c r="A86" s="3" t="s">
        <v>76</v>
      </c>
      <c r="B86" s="17">
        <v>2047.8</v>
      </c>
      <c r="C86" s="9">
        <f>B86/B88*100</f>
        <v>3.6333506028970279</v>
      </c>
      <c r="D86" s="17">
        <v>12204</v>
      </c>
      <c r="E86" s="9">
        <f t="shared" ref="E86:G86" si="51">D86/D88*100</f>
        <v>1.8817643252084719</v>
      </c>
      <c r="F86" s="17">
        <v>2034</v>
      </c>
      <c r="G86" s="9">
        <f t="shared" si="51"/>
        <v>3.4957943909171214</v>
      </c>
      <c r="H86" s="9">
        <f t="shared" si="17"/>
        <v>-0.67389393495457739</v>
      </c>
      <c r="I86" s="10">
        <f t="shared" si="30"/>
        <v>16.666666666666664</v>
      </c>
    </row>
    <row r="87" spans="1:9" ht="26.25" customHeight="1" x14ac:dyDescent="0.25">
      <c r="A87" s="3" t="s">
        <v>77</v>
      </c>
      <c r="B87" s="17">
        <v>34.799999999999997</v>
      </c>
      <c r="C87" s="9">
        <f>B87/B88*100</f>
        <v>6.1744604444192094E-2</v>
      </c>
      <c r="D87" s="17">
        <v>1291.5</v>
      </c>
      <c r="E87" s="9">
        <f t="shared" ref="E87:G87" si="52">D87/D88*100</f>
        <v>0.19913951376653075</v>
      </c>
      <c r="F87" s="17">
        <v>0</v>
      </c>
      <c r="G87" s="9">
        <f t="shared" si="52"/>
        <v>0</v>
      </c>
      <c r="H87" s="9">
        <f t="shared" si="17"/>
        <v>-100</v>
      </c>
      <c r="I87" s="10">
        <f t="shared" si="30"/>
        <v>0</v>
      </c>
    </row>
    <row r="88" spans="1:9" s="14" customFormat="1" ht="15" customHeight="1" x14ac:dyDescent="0.25">
      <c r="A88" s="12" t="s">
        <v>78</v>
      </c>
      <c r="B88" s="16">
        <f>B43+B50+B52+B54+B59+B63+B70+B72+B77+B81+B83+B85</f>
        <v>56361.200000000004</v>
      </c>
      <c r="C88" s="13">
        <f t="shared" ref="C88:F88" si="53">C43+C50+C52+C54+C59+C63+C70+C72+C77+C81+C83+C85</f>
        <v>100</v>
      </c>
      <c r="D88" s="16">
        <f t="shared" si="53"/>
        <v>648540.30000000005</v>
      </c>
      <c r="E88" s="13"/>
      <c r="F88" s="16">
        <f t="shared" si="53"/>
        <v>58184.200000000004</v>
      </c>
      <c r="G88" s="13"/>
      <c r="H88" s="9">
        <f t="shared" si="17"/>
        <v>3.2344946523494826</v>
      </c>
      <c r="I88" s="10">
        <f t="shared" si="30"/>
        <v>8.9715627540802014</v>
      </c>
    </row>
    <row r="89" spans="1:9" ht="115.5" customHeight="1" x14ac:dyDescent="0.25">
      <c r="A89" s="3" t="s">
        <v>79</v>
      </c>
      <c r="B89" s="17">
        <v>21386</v>
      </c>
      <c r="C89" s="9">
        <f>B89/B88*100</f>
        <v>37.944543409295754</v>
      </c>
      <c r="D89" s="17">
        <v>181710.2</v>
      </c>
      <c r="E89" s="9">
        <f t="shared" ref="E89:G89" si="54">D89/D88*100</f>
        <v>28.018335946123933</v>
      </c>
      <c r="F89" s="17">
        <v>18753.599999999999</v>
      </c>
      <c r="G89" s="9">
        <f t="shared" si="54"/>
        <v>32.23143052581284</v>
      </c>
      <c r="H89" s="9">
        <f t="shared" si="17"/>
        <v>-12.308987187879922</v>
      </c>
      <c r="I89" s="10">
        <f t="shared" si="30"/>
        <v>10.320609409928554</v>
      </c>
    </row>
    <row r="90" spans="1:9" ht="51.75" customHeight="1" x14ac:dyDescent="0.25">
      <c r="A90" s="3" t="s">
        <v>80</v>
      </c>
      <c r="B90" s="17">
        <v>7499</v>
      </c>
      <c r="C90" s="9">
        <f>B90/B88*100</f>
        <v>13.305252549626337</v>
      </c>
      <c r="D90" s="17">
        <v>132723.70000000001</v>
      </c>
      <c r="E90" s="9">
        <f t="shared" ref="E90:G90" si="55">D90/D88*100</f>
        <v>20.464988837239567</v>
      </c>
      <c r="F90" s="17">
        <v>4518.7</v>
      </c>
      <c r="G90" s="9">
        <f t="shared" si="55"/>
        <v>7.7661976962818073</v>
      </c>
      <c r="H90" s="9">
        <f t="shared" si="17"/>
        <v>-39.742632350980131</v>
      </c>
      <c r="I90" s="10">
        <f t="shared" si="30"/>
        <v>3.4045916441449413</v>
      </c>
    </row>
    <row r="91" spans="1:9" ht="26.25" customHeight="1" x14ac:dyDescent="0.25">
      <c r="A91" s="3" t="s">
        <v>81</v>
      </c>
      <c r="B91" s="17">
        <v>1202.5999999999999</v>
      </c>
      <c r="C91" s="9">
        <f>B91/B88*100</f>
        <v>2.133737393809926</v>
      </c>
      <c r="D91" s="17">
        <v>15013</v>
      </c>
      <c r="E91" s="9">
        <f t="shared" ref="E91:G91" si="56">D91/D88*100</f>
        <v>2.3148908402453943</v>
      </c>
      <c r="F91" s="17">
        <v>1045.0999999999999</v>
      </c>
      <c r="G91" s="9">
        <f t="shared" si="56"/>
        <v>1.7961920933861768</v>
      </c>
      <c r="H91" s="9">
        <f t="shared" si="17"/>
        <v>-13.096623981373696</v>
      </c>
      <c r="I91" s="10">
        <f t="shared" si="30"/>
        <v>6.9613002064877101</v>
      </c>
    </row>
    <row r="92" spans="1:9" ht="51.75" customHeight="1" x14ac:dyDescent="0.25">
      <c r="A92" s="3" t="s">
        <v>82</v>
      </c>
      <c r="B92" s="17">
        <v>0</v>
      </c>
      <c r="C92" s="9">
        <f>B92/B88*100</f>
        <v>0</v>
      </c>
      <c r="D92" s="17">
        <v>5163</v>
      </c>
      <c r="E92" s="9">
        <f t="shared" ref="E92:G92" si="57">D92/D88*100</f>
        <v>0.79609547779837275</v>
      </c>
      <c r="F92" s="17">
        <v>0</v>
      </c>
      <c r="G92" s="9">
        <f t="shared" si="57"/>
        <v>0</v>
      </c>
      <c r="H92" s="9" t="e">
        <f t="shared" si="17"/>
        <v>#DIV/0!</v>
      </c>
      <c r="I92" s="10">
        <f t="shared" si="30"/>
        <v>0</v>
      </c>
    </row>
    <row r="93" spans="1:9" ht="15" customHeight="1" x14ac:dyDescent="0.25">
      <c r="A93" s="3" t="s">
        <v>83</v>
      </c>
      <c r="B93" s="17">
        <v>2614</v>
      </c>
      <c r="C93" s="9">
        <f>B93/B88*100</f>
        <v>4.6379424142850043</v>
      </c>
      <c r="D93" s="17">
        <v>26793.7</v>
      </c>
      <c r="E93" s="9">
        <f t="shared" ref="E93:G93" si="58">D93/D88*100</f>
        <v>4.1313855129742905</v>
      </c>
      <c r="F93" s="17">
        <v>2707.2</v>
      </c>
      <c r="G93" s="9">
        <f t="shared" si="58"/>
        <v>4.6528095256100448</v>
      </c>
      <c r="H93" s="9">
        <f t="shared" si="17"/>
        <v>3.565416985462889</v>
      </c>
      <c r="I93" s="10">
        <f t="shared" si="30"/>
        <v>10.103867700242967</v>
      </c>
    </row>
    <row r="94" spans="1:9" ht="51.75" customHeight="1" x14ac:dyDescent="0.25">
      <c r="A94" s="3" t="s">
        <v>84</v>
      </c>
      <c r="B94" s="17">
        <v>22722.799999999999</v>
      </c>
      <c r="C94" s="9">
        <f>B94/B88*100</f>
        <v>40.3163878696692</v>
      </c>
      <c r="D94" s="17">
        <v>283207.5</v>
      </c>
      <c r="E94" s="9">
        <f t="shared" ref="E94:G94" si="59">D94/D88*100</f>
        <v>43.668450518803532</v>
      </c>
      <c r="F94" s="17">
        <v>30623.3</v>
      </c>
      <c r="G94" s="9">
        <f t="shared" si="59"/>
        <v>52.631642267144684</v>
      </c>
      <c r="H94" s="9">
        <f t="shared" si="17"/>
        <v>34.769042547573349</v>
      </c>
      <c r="I94" s="10">
        <f t="shared" si="30"/>
        <v>10.813025784980978</v>
      </c>
    </row>
    <row r="95" spans="1:9" ht="42" customHeight="1" x14ac:dyDescent="0.25">
      <c r="A95" s="3" t="s">
        <v>85</v>
      </c>
      <c r="B95" s="17">
        <v>639</v>
      </c>
      <c r="C95" s="9">
        <f>B95/B88*100</f>
        <v>1.1337586850528376</v>
      </c>
      <c r="D95" s="17">
        <v>1425</v>
      </c>
      <c r="E95" s="9">
        <f t="shared" ref="E95:G95" si="60">D95/D88*100</f>
        <v>0.21972420218142186</v>
      </c>
      <c r="F95" s="17">
        <v>0</v>
      </c>
      <c r="G95" s="9">
        <f t="shared" si="60"/>
        <v>0</v>
      </c>
      <c r="H95" s="9">
        <f t="shared" si="17"/>
        <v>-100</v>
      </c>
      <c r="I95" s="10">
        <f t="shared" si="30"/>
        <v>0</v>
      </c>
    </row>
    <row r="96" spans="1:9" ht="15" customHeight="1" x14ac:dyDescent="0.25">
      <c r="A96" s="3" t="s">
        <v>86</v>
      </c>
      <c r="B96" s="17">
        <f>SUM(B97:B101)</f>
        <v>297.8</v>
      </c>
      <c r="C96" s="9">
        <f>B96/B88*100</f>
        <v>0.52837767826093129</v>
      </c>
      <c r="D96" s="17">
        <f>SUM(D97:D101)</f>
        <v>2504.1999999999998</v>
      </c>
      <c r="E96" s="9">
        <f t="shared" ref="E96:G96" si="61">D96/D88*100</f>
        <v>0.38612866463348533</v>
      </c>
      <c r="F96" s="17">
        <f>SUM(F97:F101)</f>
        <v>536.29999999999995</v>
      </c>
      <c r="G96" s="9">
        <f t="shared" si="61"/>
        <v>0.92172789176443071</v>
      </c>
      <c r="H96" s="9">
        <f t="shared" si="17"/>
        <v>80.087306917394216</v>
      </c>
      <c r="I96" s="10">
        <f t="shared" si="30"/>
        <v>21.416021084577906</v>
      </c>
    </row>
    <row r="97" spans="1:9" ht="77.25" customHeight="1" x14ac:dyDescent="0.25">
      <c r="A97" s="3" t="s">
        <v>87</v>
      </c>
      <c r="B97" s="17">
        <v>0</v>
      </c>
      <c r="C97" s="9">
        <f>B97/B88*100</f>
        <v>0</v>
      </c>
      <c r="D97" s="17">
        <v>1450</v>
      </c>
      <c r="E97" s="9">
        <f t="shared" ref="E97:G97" si="62">D97/D88*100</f>
        <v>0.22357901274600822</v>
      </c>
      <c r="F97" s="17">
        <v>0</v>
      </c>
      <c r="G97" s="9">
        <f t="shared" si="62"/>
        <v>0</v>
      </c>
      <c r="H97" s="9" t="e">
        <f t="shared" si="17"/>
        <v>#DIV/0!</v>
      </c>
      <c r="I97" s="10">
        <f t="shared" si="30"/>
        <v>0</v>
      </c>
    </row>
    <row r="98" spans="1:9" ht="15" customHeight="1" x14ac:dyDescent="0.25">
      <c r="A98" s="3" t="s">
        <v>88</v>
      </c>
      <c r="B98" s="17">
        <v>38.799999999999997</v>
      </c>
      <c r="C98" s="9">
        <f>B98/B88*100</f>
        <v>6.8841685414788883E-2</v>
      </c>
      <c r="D98" s="17">
        <v>510.8</v>
      </c>
      <c r="E98" s="9">
        <f>D98/D88*100</f>
        <v>7.8761489455628275E-2</v>
      </c>
      <c r="F98" s="17">
        <v>510.8</v>
      </c>
      <c r="G98" s="9">
        <f>F98/F88*100</f>
        <v>0.87790156090485039</v>
      </c>
      <c r="H98" s="9">
        <f t="shared" si="17"/>
        <v>1216.4948453608249</v>
      </c>
      <c r="I98" s="10">
        <f t="shared" si="30"/>
        <v>100</v>
      </c>
    </row>
    <row r="99" spans="1:9" ht="26.25" customHeight="1" x14ac:dyDescent="0.25">
      <c r="A99" s="3" t="s">
        <v>89</v>
      </c>
      <c r="B99" s="17">
        <v>259</v>
      </c>
      <c r="C99" s="9">
        <f>B99/B88*100</f>
        <v>0.45953599284614233</v>
      </c>
      <c r="D99" s="17">
        <v>443.4</v>
      </c>
      <c r="E99" s="9">
        <f>D99/D88*100</f>
        <v>6.8368920173503475E-2</v>
      </c>
      <c r="F99" s="17">
        <v>25.5</v>
      </c>
      <c r="G99" s="9">
        <f>F99/F88*100</f>
        <v>4.3826330859580431E-2</v>
      </c>
      <c r="H99" s="9">
        <f t="shared" si="17"/>
        <v>-90.154440154440152</v>
      </c>
      <c r="I99" s="10">
        <f t="shared" si="30"/>
        <v>5.7510148849797025</v>
      </c>
    </row>
    <row r="100" spans="1:9" ht="15" customHeight="1" x14ac:dyDescent="0.25">
      <c r="A100" s="3" t="s">
        <v>90</v>
      </c>
      <c r="B100" s="17">
        <v>0</v>
      </c>
      <c r="C100" s="9">
        <f>B100/B88*100</f>
        <v>0</v>
      </c>
      <c r="D100" s="17">
        <v>100</v>
      </c>
      <c r="E100" s="9">
        <f>D100/D88*100</f>
        <v>1.5419242258345395E-2</v>
      </c>
      <c r="F100" s="17">
        <v>0</v>
      </c>
      <c r="G100" s="9">
        <f>F100/F88*100</f>
        <v>0</v>
      </c>
      <c r="H100" s="9" t="e">
        <f t="shared" si="17"/>
        <v>#DIV/0!</v>
      </c>
      <c r="I100" s="10">
        <f t="shared" si="30"/>
        <v>0</v>
      </c>
    </row>
    <row r="101" spans="1:9" ht="15" customHeight="1" x14ac:dyDescent="0.25">
      <c r="A101" s="3" t="s">
        <v>91</v>
      </c>
      <c r="B101" s="17">
        <v>0</v>
      </c>
      <c r="C101" s="9">
        <f>B101/B88*100</f>
        <v>0</v>
      </c>
      <c r="D101" s="17">
        <v>0</v>
      </c>
      <c r="E101" s="9">
        <f>D101/D88*100</f>
        <v>0</v>
      </c>
      <c r="F101" s="17">
        <v>0</v>
      </c>
      <c r="G101" s="9">
        <f>F101/F88*100</f>
        <v>0</v>
      </c>
      <c r="H101" s="9" t="e">
        <f t="shared" si="17"/>
        <v>#DIV/0!</v>
      </c>
      <c r="I101" s="10" t="e">
        <f t="shared" si="30"/>
        <v>#DIV/0!</v>
      </c>
    </row>
    <row r="102" spans="1:9" ht="26.25" customHeight="1" x14ac:dyDescent="0.25">
      <c r="A102" s="3" t="s">
        <v>92</v>
      </c>
      <c r="B102" s="17">
        <f>B42-B88</f>
        <v>-1539.2000000000044</v>
      </c>
      <c r="C102" s="9"/>
      <c r="D102" s="17">
        <f t="shared" ref="D102:F102" si="63">D42-D88</f>
        <v>-26626.300000000047</v>
      </c>
      <c r="E102" s="9"/>
      <c r="F102" s="17">
        <f t="shared" si="63"/>
        <v>-4248.2000000000044</v>
      </c>
      <c r="G102" s="9"/>
      <c r="H102" s="9"/>
      <c r="I102" s="9"/>
    </row>
    <row r="103" spans="1:9" x14ac:dyDescent="0.25">
      <c r="A103" s="25" t="s">
        <v>93</v>
      </c>
      <c r="B103" s="26"/>
      <c r="C103" s="26"/>
      <c r="D103" s="26"/>
      <c r="E103" s="26"/>
      <c r="F103" s="26"/>
      <c r="G103" s="26"/>
      <c r="H103" s="26"/>
      <c r="I103" s="27"/>
    </row>
    <row r="104" spans="1:9" ht="64.5" customHeight="1" x14ac:dyDescent="0.25">
      <c r="A104" s="3" t="s">
        <v>94</v>
      </c>
      <c r="B104" s="7"/>
      <c r="C104" s="8"/>
      <c r="D104" s="8"/>
      <c r="E104" s="8"/>
      <c r="F104" s="8"/>
      <c r="G104" s="8"/>
      <c r="H104" s="8"/>
      <c r="I104" s="8"/>
    </row>
    <row r="105" spans="1:9" ht="39" customHeight="1" x14ac:dyDescent="0.25">
      <c r="A105" s="3" t="s">
        <v>95</v>
      </c>
      <c r="B105" s="7"/>
      <c r="C105" s="8"/>
      <c r="D105" s="8">
        <v>23155</v>
      </c>
      <c r="E105" s="8"/>
      <c r="F105" s="8">
        <v>0</v>
      </c>
      <c r="G105" s="8"/>
      <c r="H105" s="8"/>
      <c r="I105" s="8"/>
    </row>
    <row r="106" spans="1:9" ht="39" customHeight="1" x14ac:dyDescent="0.25">
      <c r="A106" s="3" t="s">
        <v>96</v>
      </c>
      <c r="B106" s="7">
        <v>-1008</v>
      </c>
      <c r="C106" s="8"/>
      <c r="D106" s="8">
        <v>-8900</v>
      </c>
      <c r="E106" s="8"/>
      <c r="F106" s="8">
        <v>-1264</v>
      </c>
      <c r="G106" s="8"/>
      <c r="H106" s="8"/>
      <c r="I106" s="8"/>
    </row>
    <row r="107" spans="1:9" ht="39" customHeight="1" x14ac:dyDescent="0.25">
      <c r="A107" s="3" t="s">
        <v>97</v>
      </c>
      <c r="B107" s="7">
        <v>41</v>
      </c>
      <c r="C107" s="8"/>
      <c r="D107" s="8"/>
      <c r="E107" s="8"/>
      <c r="F107" s="8"/>
      <c r="G107" s="8"/>
      <c r="H107" s="8"/>
      <c r="I107" s="8"/>
    </row>
    <row r="108" spans="1:9" ht="51.75" customHeight="1" x14ac:dyDescent="0.25">
      <c r="A108" s="3" t="s">
        <v>98</v>
      </c>
      <c r="B108" s="7"/>
      <c r="C108" s="8"/>
      <c r="D108" s="8"/>
      <c r="E108" s="8"/>
      <c r="F108" s="8"/>
      <c r="G108" s="8"/>
      <c r="H108" s="8"/>
      <c r="I108" s="8"/>
    </row>
    <row r="109" spans="1:9" ht="51.75" customHeight="1" x14ac:dyDescent="0.25">
      <c r="A109" s="3" t="s">
        <v>99</v>
      </c>
      <c r="B109" s="7"/>
      <c r="C109" s="8"/>
      <c r="D109" s="8"/>
      <c r="E109" s="8"/>
      <c r="F109" s="8"/>
      <c r="G109" s="8"/>
      <c r="H109" s="8"/>
      <c r="I109" s="8"/>
    </row>
    <row r="110" spans="1:9" ht="39" customHeight="1" x14ac:dyDescent="0.25">
      <c r="A110" s="3" t="s">
        <v>100</v>
      </c>
      <c r="B110" s="7"/>
      <c r="C110" s="8"/>
      <c r="D110" s="8"/>
      <c r="E110" s="8"/>
      <c r="F110" s="8"/>
      <c r="G110" s="8"/>
      <c r="H110" s="8"/>
      <c r="I110" s="8"/>
    </row>
    <row r="111" spans="1:9" ht="39" customHeight="1" x14ac:dyDescent="0.25">
      <c r="A111" s="3" t="s">
        <v>101</v>
      </c>
      <c r="B111" s="7">
        <v>2507</v>
      </c>
      <c r="C111" s="8"/>
      <c r="D111" s="8">
        <v>12370</v>
      </c>
      <c r="E111" s="8"/>
      <c r="F111" s="8">
        <v>5512</v>
      </c>
      <c r="G111" s="8"/>
      <c r="H111" s="8"/>
      <c r="I111" s="8"/>
    </row>
    <row r="112" spans="1:9" ht="39" customHeight="1" x14ac:dyDescent="0.25">
      <c r="A112" s="3" t="s">
        <v>102</v>
      </c>
      <c r="B112" s="7">
        <f>SUM(B104:B111)</f>
        <v>1540</v>
      </c>
      <c r="C112" s="7"/>
      <c r="D112" s="7">
        <f t="shared" ref="C112:F112" si="64">SUM(D104:D111)</f>
        <v>26625</v>
      </c>
      <c r="E112" s="7"/>
      <c r="F112" s="7">
        <f t="shared" si="64"/>
        <v>4248</v>
      </c>
      <c r="G112" s="8"/>
      <c r="H112" s="8"/>
      <c r="I112" s="8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 xr:uid="{00000000-0009-0000-0000-000000000000}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2024-03-04T06:11:31Z</dcterms:modified>
</cp:coreProperties>
</file>