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54\save\18 ИНФОРМАЦИЯ НА САЙТ\2023 год\Исполнение консолидированного бюджета\"/>
    </mc:Choice>
  </mc:AlternateContent>
  <xr:revisionPtr revIDLastSave="0" documentId="13_ncr:1_{5EE2A538-43F7-40A3-85BD-64FAED90407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Информация" sheetId="1" r:id="rId1"/>
  </sheets>
  <definedNames>
    <definedName name="_xlnm._FilterDatabase" localSheetId="0" hidden="1">Информация!$A$6:$I$113</definedName>
  </definedNames>
  <calcPr calcId="191029"/>
</workbook>
</file>

<file path=xl/calcChain.xml><?xml version="1.0" encoding="utf-8"?>
<calcChain xmlns="http://schemas.openxmlformats.org/spreadsheetml/2006/main">
  <c r="B25" i="1" l="1"/>
  <c r="F113" i="1"/>
  <c r="D113" i="1"/>
  <c r="B113" i="1"/>
  <c r="I41" i="1"/>
  <c r="H41" i="1"/>
  <c r="I37" i="1"/>
  <c r="H37" i="1"/>
  <c r="I36" i="1"/>
  <c r="I34" i="1"/>
  <c r="H34" i="1"/>
  <c r="F33" i="1"/>
  <c r="I33" i="1" s="1"/>
  <c r="D33" i="1"/>
  <c r="B33" i="1"/>
  <c r="B32" i="1" s="1"/>
  <c r="B31" i="1" s="1"/>
  <c r="D32" i="1"/>
  <c r="D31" i="1" s="1"/>
  <c r="I30" i="1"/>
  <c r="H30" i="1"/>
  <c r="I29" i="1"/>
  <c r="H29" i="1"/>
  <c r="I28" i="1"/>
  <c r="H28" i="1"/>
  <c r="I27" i="1"/>
  <c r="H27" i="1"/>
  <c r="I26" i="1"/>
  <c r="F25" i="1"/>
  <c r="D25" i="1"/>
  <c r="I24" i="1"/>
  <c r="H24" i="1"/>
  <c r="I22" i="1"/>
  <c r="H22" i="1"/>
  <c r="F19" i="1"/>
  <c r="D19" i="1"/>
  <c r="B19" i="1"/>
  <c r="I18" i="1"/>
  <c r="H18" i="1"/>
  <c r="I17" i="1"/>
  <c r="H16" i="1"/>
  <c r="I15" i="1"/>
  <c r="H15" i="1"/>
  <c r="F14" i="1"/>
  <c r="D14" i="1"/>
  <c r="B14" i="1"/>
  <c r="I13" i="1"/>
  <c r="H13" i="1"/>
  <c r="F12" i="1"/>
  <c r="F11" i="1" s="1"/>
  <c r="D12" i="1"/>
  <c r="D11" i="1" s="1"/>
  <c r="B12" i="1"/>
  <c r="B11" i="1"/>
  <c r="I10" i="1"/>
  <c r="H10" i="1"/>
  <c r="F9" i="1"/>
  <c r="D9" i="1"/>
  <c r="B9" i="1"/>
  <c r="F32" i="1" l="1"/>
  <c r="F31" i="1" s="1"/>
  <c r="I31" i="1"/>
  <c r="I32" i="1"/>
  <c r="H9" i="1"/>
  <c r="H14" i="1"/>
  <c r="I9" i="1"/>
  <c r="I14" i="1"/>
  <c r="H31" i="1"/>
  <c r="H32" i="1"/>
  <c r="H33" i="1"/>
  <c r="B8" i="1"/>
  <c r="I11" i="1"/>
  <c r="F8" i="1"/>
  <c r="I12" i="1"/>
  <c r="I25" i="1"/>
  <c r="D8" i="1"/>
  <c r="H11" i="1"/>
  <c r="H12" i="1"/>
  <c r="B97" i="1"/>
  <c r="H50" i="1"/>
  <c r="I50" i="1"/>
  <c r="H45" i="1"/>
  <c r="I45" i="1"/>
  <c r="H49" i="1"/>
  <c r="I49" i="1"/>
  <c r="H44" i="1"/>
  <c r="I44" i="1"/>
  <c r="B56" i="1"/>
  <c r="B87" i="1"/>
  <c r="F87" i="1"/>
  <c r="D42" i="1" l="1"/>
  <c r="B42" i="1"/>
  <c r="H8" i="1"/>
  <c r="F42" i="1"/>
  <c r="I8" i="1"/>
  <c r="F61" i="1"/>
  <c r="F97" i="1"/>
  <c r="H47" i="1"/>
  <c r="H53" i="1"/>
  <c r="D97" i="1"/>
  <c r="I46" i="1"/>
  <c r="I47" i="1"/>
  <c r="I48" i="1"/>
  <c r="I51" i="1"/>
  <c r="I53" i="1"/>
  <c r="I55" i="1"/>
  <c r="I57" i="1"/>
  <c r="I58" i="1"/>
  <c r="I59" i="1"/>
  <c r="I60" i="1"/>
  <c r="I62" i="1"/>
  <c r="I63" i="1"/>
  <c r="I64" i="1"/>
  <c r="I66" i="1"/>
  <c r="I67" i="1"/>
  <c r="I68" i="1"/>
  <c r="I69" i="1"/>
  <c r="I70" i="1"/>
  <c r="I71" i="1"/>
  <c r="I73" i="1"/>
  <c r="I75" i="1"/>
  <c r="I76" i="1"/>
  <c r="I77" i="1"/>
  <c r="I78" i="1"/>
  <c r="I80" i="1"/>
  <c r="I81" i="1"/>
  <c r="I82" i="1"/>
  <c r="I84" i="1"/>
  <c r="I86" i="1"/>
  <c r="I88" i="1"/>
  <c r="I90" i="1"/>
  <c r="I91" i="1"/>
  <c r="I92" i="1"/>
  <c r="I93" i="1"/>
  <c r="I94" i="1"/>
  <c r="I95" i="1"/>
  <c r="I96" i="1"/>
  <c r="I98" i="1"/>
  <c r="I99" i="1"/>
  <c r="I100" i="1"/>
  <c r="I101" i="1"/>
  <c r="I102" i="1"/>
  <c r="H57" i="1"/>
  <c r="H58" i="1"/>
  <c r="H59" i="1"/>
  <c r="H60" i="1"/>
  <c r="H62" i="1"/>
  <c r="H63" i="1"/>
  <c r="H64" i="1"/>
  <c r="H66" i="1"/>
  <c r="H67" i="1"/>
  <c r="H68" i="1"/>
  <c r="H69" i="1"/>
  <c r="H70" i="1"/>
  <c r="H71" i="1"/>
  <c r="H73" i="1"/>
  <c r="H75" i="1"/>
  <c r="H76" i="1"/>
  <c r="H77" i="1"/>
  <c r="H78" i="1"/>
  <c r="H80" i="1"/>
  <c r="H81" i="1"/>
  <c r="H82" i="1"/>
  <c r="H84" i="1"/>
  <c r="H86" i="1"/>
  <c r="H88" i="1"/>
  <c r="H90" i="1"/>
  <c r="H91" i="1"/>
  <c r="H92" i="1"/>
  <c r="H93" i="1"/>
  <c r="H94" i="1"/>
  <c r="H95" i="1"/>
  <c r="H96" i="1"/>
  <c r="H98" i="1"/>
  <c r="H99" i="1"/>
  <c r="H100" i="1"/>
  <c r="H101" i="1"/>
  <c r="H102" i="1"/>
  <c r="H51" i="1"/>
  <c r="H55" i="1"/>
  <c r="H48" i="1"/>
  <c r="H46" i="1"/>
  <c r="D87" i="1"/>
  <c r="F85" i="1"/>
  <c r="D85" i="1"/>
  <c r="F83" i="1"/>
  <c r="D83" i="1"/>
  <c r="F79" i="1"/>
  <c r="D79" i="1"/>
  <c r="F74" i="1"/>
  <c r="D74" i="1"/>
  <c r="F72" i="1"/>
  <c r="D72" i="1"/>
  <c r="F65" i="1"/>
  <c r="D65" i="1"/>
  <c r="D61" i="1"/>
  <c r="F56" i="1"/>
  <c r="D56" i="1"/>
  <c r="F54" i="1"/>
  <c r="F52" i="1"/>
  <c r="F43" i="1"/>
  <c r="D54" i="1"/>
  <c r="D52" i="1"/>
  <c r="D43" i="1"/>
  <c r="G8" i="1" l="1"/>
  <c r="E8" i="1"/>
  <c r="C8" i="1"/>
  <c r="I52" i="1"/>
  <c r="I42" i="1"/>
  <c r="G41" i="1"/>
  <c r="G39" i="1"/>
  <c r="G37" i="1"/>
  <c r="G36" i="1"/>
  <c r="G34" i="1"/>
  <c r="G29" i="1"/>
  <c r="G27" i="1"/>
  <c r="G26" i="1"/>
  <c r="G24" i="1"/>
  <c r="G22" i="1"/>
  <c r="G20" i="1"/>
  <c r="G15" i="1"/>
  <c r="G10" i="1"/>
  <c r="H42" i="1"/>
  <c r="G40" i="1"/>
  <c r="G38" i="1"/>
  <c r="G35" i="1"/>
  <c r="G33" i="1"/>
  <c r="G32" i="1"/>
  <c r="G31" i="1"/>
  <c r="G42" i="1" s="1"/>
  <c r="G28" i="1"/>
  <c r="G23" i="1"/>
  <c r="G19" i="1"/>
  <c r="G18" i="1"/>
  <c r="G16" i="1"/>
  <c r="G14" i="1"/>
  <c r="G13" i="1"/>
  <c r="G9" i="1"/>
  <c r="G30" i="1"/>
  <c r="G21" i="1"/>
  <c r="G17" i="1"/>
  <c r="G25" i="1"/>
  <c r="G11" i="1"/>
  <c r="G12" i="1"/>
  <c r="C41" i="1"/>
  <c r="C39" i="1"/>
  <c r="C37" i="1"/>
  <c r="C36" i="1"/>
  <c r="C34" i="1"/>
  <c r="C29" i="1"/>
  <c r="C27" i="1"/>
  <c r="C26" i="1"/>
  <c r="C24" i="1"/>
  <c r="C22" i="1"/>
  <c r="C20" i="1"/>
  <c r="C15" i="1"/>
  <c r="C10" i="1"/>
  <c r="C40" i="1"/>
  <c r="C38" i="1"/>
  <c r="C35" i="1"/>
  <c r="C33" i="1"/>
  <c r="C32" i="1"/>
  <c r="C31" i="1"/>
  <c r="C30" i="1"/>
  <c r="C21" i="1"/>
  <c r="C19" i="1"/>
  <c r="C17" i="1"/>
  <c r="C14" i="1"/>
  <c r="C9" i="1"/>
  <c r="C28" i="1"/>
  <c r="C23" i="1"/>
  <c r="C18" i="1"/>
  <c r="C16" i="1"/>
  <c r="C13" i="1"/>
  <c r="C11" i="1"/>
  <c r="C25" i="1"/>
  <c r="C12" i="1"/>
  <c r="E40" i="1"/>
  <c r="E38" i="1"/>
  <c r="E35" i="1"/>
  <c r="E30" i="1"/>
  <c r="E28" i="1"/>
  <c r="E23" i="1"/>
  <c r="E21" i="1"/>
  <c r="E18" i="1"/>
  <c r="E17" i="1"/>
  <c r="E16" i="1"/>
  <c r="E13" i="1"/>
  <c r="E41" i="1"/>
  <c r="E39" i="1"/>
  <c r="E37" i="1"/>
  <c r="E36" i="1"/>
  <c r="E34" i="1"/>
  <c r="E33" i="1"/>
  <c r="E32" i="1"/>
  <c r="E31" i="1"/>
  <c r="E27" i="1"/>
  <c r="E26" i="1"/>
  <c r="E22" i="1"/>
  <c r="E19" i="1"/>
  <c r="E15" i="1"/>
  <c r="E14" i="1"/>
  <c r="E10" i="1"/>
  <c r="E9" i="1"/>
  <c r="E29" i="1"/>
  <c r="E24" i="1"/>
  <c r="E20" i="1"/>
  <c r="E25" i="1"/>
  <c r="E11" i="1"/>
  <c r="E12" i="1"/>
  <c r="I85" i="1"/>
  <c r="I72" i="1"/>
  <c r="I79" i="1"/>
  <c r="I54" i="1"/>
  <c r="I65" i="1"/>
  <c r="I74" i="1"/>
  <c r="I61" i="1"/>
  <c r="I87" i="1"/>
  <c r="I83" i="1"/>
  <c r="I56" i="1"/>
  <c r="I97" i="1"/>
  <c r="I43" i="1"/>
  <c r="H97" i="1"/>
  <c r="H87" i="1"/>
  <c r="B85" i="1"/>
  <c r="H85" i="1" s="1"/>
  <c r="B83" i="1"/>
  <c r="H83" i="1" s="1"/>
  <c r="B79" i="1"/>
  <c r="H79" i="1" s="1"/>
  <c r="B74" i="1"/>
  <c r="H74" i="1" s="1"/>
  <c r="B72" i="1"/>
  <c r="H72" i="1" s="1"/>
  <c r="B65" i="1"/>
  <c r="H65" i="1" s="1"/>
  <c r="B61" i="1"/>
  <c r="H61" i="1" s="1"/>
  <c r="H56" i="1"/>
  <c r="B54" i="1"/>
  <c r="H54" i="1" s="1"/>
  <c r="B52" i="1"/>
  <c r="H52" i="1" s="1"/>
  <c r="B43" i="1"/>
  <c r="H43" i="1" s="1"/>
  <c r="D89" i="1"/>
  <c r="E50" i="1" s="1"/>
  <c r="F89" i="1"/>
  <c r="F103" i="1" s="1"/>
  <c r="D103" i="1" l="1"/>
  <c r="E42" i="1"/>
  <c r="C42" i="1"/>
  <c r="G45" i="1"/>
  <c r="G50" i="1"/>
  <c r="E49" i="1"/>
  <c r="E45" i="1"/>
  <c r="E43" i="1"/>
  <c r="G44" i="1"/>
  <c r="G49" i="1"/>
  <c r="E80" i="1"/>
  <c r="E44" i="1"/>
  <c r="I89" i="1"/>
  <c r="G83" i="1"/>
  <c r="G80" i="1"/>
  <c r="G65" i="1"/>
  <c r="G46" i="1"/>
  <c r="G58" i="1"/>
  <c r="E58" i="1"/>
  <c r="G81" i="1"/>
  <c r="G87" i="1"/>
  <c r="G77" i="1"/>
  <c r="G86" i="1"/>
  <c r="G76" i="1"/>
  <c r="G61" i="1"/>
  <c r="G59" i="1"/>
  <c r="G88" i="1"/>
  <c r="G82" i="1"/>
  <c r="G69" i="1"/>
  <c r="G52" i="1"/>
  <c r="G85" i="1"/>
  <c r="G78" i="1"/>
  <c r="G67" i="1"/>
  <c r="G56" i="1"/>
  <c r="G84" i="1"/>
  <c r="G79" i="1"/>
  <c r="G71" i="1"/>
  <c r="G63" i="1"/>
  <c r="G54" i="1"/>
  <c r="G47" i="1"/>
  <c r="E71" i="1"/>
  <c r="E82" i="1"/>
  <c r="E84" i="1"/>
  <c r="E68" i="1"/>
  <c r="E62" i="1"/>
  <c r="E56" i="1"/>
  <c r="E75" i="1"/>
  <c r="G75" i="1" s="1"/>
  <c r="E93" i="1"/>
  <c r="G93" i="1" s="1"/>
  <c r="E74" i="1"/>
  <c r="G74" i="1" s="1"/>
  <c r="E69" i="1"/>
  <c r="E65" i="1"/>
  <c r="E53" i="1"/>
  <c r="E86" i="1"/>
  <c r="E77" i="1"/>
  <c r="E73" i="1"/>
  <c r="G73" i="1" s="1"/>
  <c r="E70" i="1"/>
  <c r="E64" i="1"/>
  <c r="E55" i="1"/>
  <c r="E46" i="1"/>
  <c r="E100" i="1"/>
  <c r="G100" i="1" s="1"/>
  <c r="E79" i="1"/>
  <c r="E72" i="1"/>
  <c r="E67" i="1"/>
  <c r="E59" i="1"/>
  <c r="E97" i="1"/>
  <c r="G97" i="1" s="1"/>
  <c r="E47" i="1"/>
  <c r="E99" i="1"/>
  <c r="G99" i="1" s="1"/>
  <c r="E96" i="1"/>
  <c r="G96" i="1" s="1"/>
  <c r="E92" i="1"/>
  <c r="G92" i="1" s="1"/>
  <c r="E66" i="1"/>
  <c r="E61" i="1"/>
  <c r="E57" i="1"/>
  <c r="E52" i="1"/>
  <c r="E48" i="1"/>
  <c r="E102" i="1"/>
  <c r="G102" i="1" s="1"/>
  <c r="E95" i="1"/>
  <c r="G95" i="1" s="1"/>
  <c r="E91" i="1"/>
  <c r="G91" i="1" s="1"/>
  <c r="E63" i="1"/>
  <c r="E60" i="1"/>
  <c r="E54" i="1"/>
  <c r="E51" i="1"/>
  <c r="E101" i="1"/>
  <c r="G101" i="1" s="1"/>
  <c r="E98" i="1"/>
  <c r="G98" i="1" s="1"/>
  <c r="E94" i="1"/>
  <c r="G94" i="1" s="1"/>
  <c r="E90" i="1"/>
  <c r="G90" i="1" s="1"/>
  <c r="B89" i="1"/>
  <c r="G43" i="1"/>
  <c r="E88" i="1"/>
  <c r="E87" i="1"/>
  <c r="E85" i="1"/>
  <c r="E83" i="1"/>
  <c r="E81" i="1"/>
  <c r="E78" i="1"/>
  <c r="E76" i="1"/>
  <c r="G72" i="1"/>
  <c r="G70" i="1"/>
  <c r="G68" i="1"/>
  <c r="G66" i="1"/>
  <c r="G64" i="1"/>
  <c r="G62" i="1"/>
  <c r="G60" i="1"/>
  <c r="G57" i="1"/>
  <c r="G55" i="1"/>
  <c r="G53" i="1"/>
  <c r="G51" i="1"/>
  <c r="G48" i="1"/>
  <c r="C50" i="1" l="1"/>
  <c r="B103" i="1"/>
  <c r="C49" i="1"/>
  <c r="C45" i="1"/>
  <c r="C80" i="1"/>
  <c r="C44" i="1"/>
  <c r="H89" i="1"/>
  <c r="C102" i="1"/>
  <c r="C58" i="1"/>
  <c r="C91" i="1"/>
  <c r="C57" i="1"/>
  <c r="C90" i="1"/>
  <c r="C92" i="1"/>
  <c r="C43" i="1"/>
  <c r="C59" i="1"/>
  <c r="C55" i="1"/>
  <c r="C74" i="1"/>
  <c r="C52" i="1"/>
  <c r="C65" i="1"/>
  <c r="C77" i="1"/>
  <c r="C78" i="1"/>
  <c r="C95" i="1"/>
  <c r="C62" i="1"/>
  <c r="C86" i="1"/>
  <c r="C100" i="1"/>
  <c r="C51" i="1"/>
  <c r="C69" i="1"/>
  <c r="C93" i="1"/>
  <c r="C47" i="1"/>
  <c r="C71" i="1"/>
  <c r="C94" i="1"/>
  <c r="C46" i="1"/>
  <c r="C61" i="1"/>
  <c r="C84" i="1"/>
  <c r="C56" i="1"/>
  <c r="C87" i="1"/>
  <c r="C70" i="1"/>
  <c r="C53" i="1"/>
  <c r="C73" i="1"/>
  <c r="C75" i="1"/>
  <c r="C98" i="1"/>
  <c r="C63" i="1"/>
  <c r="C54" i="1"/>
  <c r="C76" i="1"/>
  <c r="C99" i="1"/>
  <c r="C64" i="1"/>
  <c r="C67" i="1"/>
  <c r="C88" i="1"/>
  <c r="C79" i="1"/>
  <c r="C83" i="1"/>
  <c r="C66" i="1"/>
  <c r="C48" i="1"/>
  <c r="C97" i="1"/>
  <c r="C81" i="1"/>
  <c r="C85" i="1"/>
  <c r="C60" i="1"/>
  <c r="C82" i="1"/>
  <c r="C68" i="1"/>
  <c r="C72" i="1"/>
  <c r="C96" i="1"/>
  <c r="C101" i="1"/>
  <c r="C89" i="1" l="1"/>
</calcChain>
</file>

<file path=xl/sharedStrings.xml><?xml version="1.0" encoding="utf-8"?>
<sst xmlns="http://schemas.openxmlformats.org/spreadsheetml/2006/main" count="120" uniqueCount="118">
  <si>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</si>
  <si>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</si>
  <si>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</si>
  <si>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</si>
  <si>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</si>
  <si>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</si>
  <si>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</si>
  <si>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Доходы бюджета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</si>
  <si>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</si>
  <si>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</si>
  <si>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</si>
  <si>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</si>
  <si>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</si>
  <si>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- доходы от уплаты акцизов на нефтепродукты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</si>
  <si>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</si>
  <si>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</si>
  <si>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</si>
  <si>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</si>
  <si>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</si>
  <si>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</si>
  <si>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</si>
  <si>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</si>
  <si>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</si>
  <si>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</si>
  <si>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</si>
  <si>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</si>
  <si>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</si>
  <si>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</si>
  <si>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</si>
  <si>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- Дотации на выравнивание уровня бюджетной обеспеченности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</si>
  <si>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</si>
  <si>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</si>
  <si>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</si>
  <si>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</si>
  <si>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</si>
  <si>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</si>
  <si>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</si>
  <si>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</si>
  <si>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</si>
  <si>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</si>
  <si>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</si>
  <si>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</si>
  <si>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</si>
  <si>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</si>
  <si>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</si>
  <si>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</si>
  <si>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</si>
  <si>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</si>
  <si>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</si>
  <si>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</si>
  <si>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</si>
  <si>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</si>
  <si>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</si>
  <si>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</si>
  <si>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</si>
  <si>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</si>
  <si>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</si>
  <si>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</si>
  <si>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</si>
  <si>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</si>
  <si>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</si>
  <si>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</si>
  <si>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</si>
  <si>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</si>
  <si>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</si>
  <si>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</si>
  <si>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</si>
  <si>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</si>
  <si>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</si>
  <si>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</si>
  <si>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</si>
  <si>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</si>
  <si>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</si>
  <si>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</si>
  <si>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</si>
  <si>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СУБЪЕКТОВ РОССИЙСКОЙ ФЕДЕРАЦИИ И МУНИЦИПАЛЬНЫХ ОБРАЗОВАНИЙ</t>
  </si>
  <si>
    <t>Прочие межбюджетные трансферты общего характера</t>
  </si>
  <si>
    <t>Р А С Х О Д Ы - всего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</si>
  <si>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</si>
  <si>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</si>
  <si>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Социальное обеспечение и иные выплаты населению</t>
  </si>
  <si>
    <t>Капитальные вложения в объекты государственной (муниципальной) собственности</t>
  </si>
  <si>
    <t>Межбюджетные трансферты</t>
  </si>
  <si>
    <t>Предоставление субсидий бюджетным, автономным учреждениям и иным некоммерческим организациям</t>
  </si>
  <si>
    <t>Обслуживание государственного (муниципального) долга</t>
  </si>
  <si>
    <t>Иные бюджетные ассигнования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</si>
  <si>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</si>
  <si>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Исполнение судебных актов</t>
  </si>
  <si>
    <t>Уплата налогов, сборов и иных платежей</t>
  </si>
  <si>
    <t>Резервные средства</t>
  </si>
  <si>
    <t>Специальные расходы</t>
  </si>
  <si>
    <t>Результат исполнения бюджета (ДЕФИЦИТ/ПРОФИЦИТ)</t>
  </si>
  <si>
    <t>Источники финансирования дефицита бюджета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</si>
  <si>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</si>
  <si>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</si>
  <si>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</si>
  <si>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</si>
  <si>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</si>
  <si>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Бюджетные кредиты, предоставленные внутри страны в валюте Российской Федерации</t>
  </si>
  <si>
    <t>Операции по управлению остатками средств на счетах по учету средств бюджета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</si>
  <si>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</si>
  <si>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</si>
  <si>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Защита населения и территории от чрезвычайных ситуаций природного и техногенного характера, пожарная безопасность</t>
  </si>
  <si>
    <t>Физическая кукльтура</t>
  </si>
  <si>
    <t>Факт на 01.06 .2022 (отчетный) год</t>
  </si>
  <si>
    <t>План на 2023 год по состоянию на 01.06.2023 (текущий) год</t>
  </si>
  <si>
    <t>Факт на 01.06.2023 (текущий) год</t>
  </si>
  <si>
    <t>Информация об исполнении консолидированного бюджета Пряжинского национального муниципального района за январь-май 2023 года</t>
  </si>
  <si>
    <t>Функционирование высшего должностного лица субъекта Российской Федерации и муниципального образования</t>
  </si>
  <si>
    <t>Обеспечение проведения выборов и референдумов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</si>
  <si>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</si>
  <si>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</si>
  <si>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</si>
  <si>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</si>
  <si>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</si>
  <si>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 xml:space="preserve">-  Дотации бюджетам на сбалансированность </t>
  </si>
  <si>
    <t>Субсидии бюджетам муниципальных районов</t>
  </si>
  <si>
    <t>Субвенции бюджетам муниципальных районов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</si>
</sst>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gt;=0.005]#,##0.00;[&lt;=-0.005]\-#,##0.00;#,##0.00"/>
    <numFmt numFmtId="165" formatCode="[&gt;=0.005]#,##0;[&lt;=-0.005]\-#,##0;#,##0"/>
    <numFmt numFmtId="166" formatCode="#,##0.0_ ;\-#,##0.0\ "/>
  </numFmts>
  <fonts count="8" x14ac:knownFonts="1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3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top" wrapText="1"/>
    </xf>
    <xf numFmtId="0" fontId="6" fillId="0" borderId="0" xfId="0" applyFont="1"/>
    <xf numFmtId="166" fontId="1" fillId="0" borderId="1" xfId="0" applyNumberFormat="1" applyFont="1" applyBorder="1" applyAlignment="1">
      <alignment horizontal="right" vertical="top" wrapText="1"/>
    </xf>
    <xf numFmtId="166" fontId="5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5"/>
  <sheetViews>
    <sheetView tabSelected="1" workbookViewId="0">
      <selection activeCell="C5" sqref="C5"/>
    </sheetView>
  </sheetViews>
  <sheetFormatPr defaultRowHeight="15" x14ac:dyDescent="0.25"/>
  <cols>
    <col min="1" max="1" width="28.5703125" customWidth="1"/>
    <col min="2" max="2" width="14.28515625" customWidth="1"/>
    <col min="3" max="3" width="10.28515625" customWidth="1"/>
    <col min="4" max="4" width="24" customWidth="1"/>
    <col min="5" max="5" width="10.28515625" customWidth="1"/>
    <col min="6" max="6" width="14.28515625" customWidth="1"/>
    <col min="7" max="7" width="10.28515625" customWidth="1"/>
    <col min="8" max="8" width="16.85546875" customWidth="1"/>
    <col min="9" max="9" width="14.28515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33.75" customHeight="1" x14ac:dyDescent="0.25">
      <c r="A2" s="26" t="s">
        <v>107</v>
      </c>
      <c r="B2" s="27"/>
      <c r="C2" s="27"/>
      <c r="D2" s="27"/>
      <c r="E2" s="27"/>
      <c r="F2" s="27"/>
      <c r="G2" s="27"/>
      <c r="H2" s="27"/>
      <c r="I2" s="27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 x14ac:dyDescent="0.25">
      <c r="A5" s="2" t="s">
        <v>1</v>
      </c>
      <c r="B5" s="2" t="s">
        <v>104</v>
      </c>
      <c r="C5" s="11" t="s">
        <v>2</v>
      </c>
      <c r="D5" s="2" t="s">
        <v>105</v>
      </c>
      <c r="E5" s="2" t="s">
        <v>2</v>
      </c>
      <c r="F5" s="2" t="s">
        <v>106</v>
      </c>
      <c r="G5" s="2" t="s">
        <v>2</v>
      </c>
      <c r="H5" s="4" t="s">
        <v>3</v>
      </c>
      <c r="I5" s="4" t="s">
        <v>4</v>
      </c>
    </row>
    <row r="6" spans="1:9" ht="15" customHeight="1" x14ac:dyDescent="0.25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15" customHeight="1" x14ac:dyDescent="0.25">
      <c r="A7" s="20" t="s">
        <v>7</v>
      </c>
      <c r="B7" s="21"/>
      <c r="C7" s="21"/>
      <c r="D7" s="21"/>
      <c r="E7" s="21"/>
      <c r="F7" s="21"/>
      <c r="G7" s="21"/>
      <c r="H7" s="21"/>
      <c r="I7" s="22"/>
    </row>
    <row r="8" spans="1:9" ht="26.25" customHeight="1" x14ac:dyDescent="0.25">
      <c r="A8" s="3" t="s">
        <v>8</v>
      </c>
      <c r="B8" s="15">
        <f t="shared" ref="B8" si="0">B9+B11+B14+B19+B22+B23+B24+B25+B27+B28+B29+B30</f>
        <v>70200</v>
      </c>
      <c r="C8" s="15">
        <f>B8/B42*100</f>
        <v>28.886749129694095</v>
      </c>
      <c r="D8" s="15">
        <f>D9+D11+D14+D19+D22+D23+D24+D25+D27+D28+D29+D30</f>
        <v>208127</v>
      </c>
      <c r="E8" s="15">
        <f>D8/D42*100</f>
        <v>30.519482423879829</v>
      </c>
      <c r="F8" s="15">
        <f t="shared" ref="F8" si="1">F9+F11+F14+F19+F22+F23+F24+F25+F27+F28+F29+F30</f>
        <v>73438</v>
      </c>
      <c r="G8" s="10">
        <f>F8/F42*100</f>
        <v>30.53529700376712</v>
      </c>
      <c r="H8" s="10">
        <f>F8/B8*100-100</f>
        <v>4.6125356125356092</v>
      </c>
      <c r="I8" s="10">
        <f>F8/D8*100</f>
        <v>35.285186448658749</v>
      </c>
    </row>
    <row r="9" spans="1:9" ht="26.25" customHeight="1" x14ac:dyDescent="0.25">
      <c r="A9" s="3" t="s">
        <v>9</v>
      </c>
      <c r="B9" s="15">
        <f>B10</f>
        <v>41670</v>
      </c>
      <c r="C9" s="15">
        <f>B9/B42*100</f>
        <v>17.146878009036367</v>
      </c>
      <c r="D9" s="15">
        <f>D10</f>
        <v>127727</v>
      </c>
      <c r="E9" s="15">
        <f>D9/D42*100</f>
        <v>18.729727193275732</v>
      </c>
      <c r="F9" s="15">
        <f>F10</f>
        <v>42478</v>
      </c>
      <c r="G9" s="10">
        <f>F9/F42*100</f>
        <v>17.66222318317519</v>
      </c>
      <c r="H9" s="10">
        <f t="shared" ref="H9:H42" si="2">F9/B9*100-100</f>
        <v>1.9390448764098807</v>
      </c>
      <c r="I9" s="10">
        <f t="shared" ref="I9:I42" si="3">F9/D9*100</f>
        <v>33.256868164131312</v>
      </c>
    </row>
    <row r="10" spans="1:9" ht="36.75" customHeight="1" x14ac:dyDescent="0.25">
      <c r="A10" s="3" t="s">
        <v>10</v>
      </c>
      <c r="B10" s="15">
        <v>41670</v>
      </c>
      <c r="C10" s="15">
        <f>B10/B42*100</f>
        <v>17.146878009036367</v>
      </c>
      <c r="D10" s="15">
        <v>127727</v>
      </c>
      <c r="E10" s="15">
        <f>D10/D42*100</f>
        <v>18.729727193275732</v>
      </c>
      <c r="F10" s="15">
        <v>42478</v>
      </c>
      <c r="G10" s="10">
        <f>F10/F42*100</f>
        <v>17.66222318317519</v>
      </c>
      <c r="H10" s="10">
        <f t="shared" si="2"/>
        <v>1.9390448764098807</v>
      </c>
      <c r="I10" s="10">
        <f t="shared" si="3"/>
        <v>33.256868164131312</v>
      </c>
    </row>
    <row r="11" spans="1:9" ht="50.25" customHeight="1" x14ac:dyDescent="0.25">
      <c r="A11" s="3" t="s">
        <v>11</v>
      </c>
      <c r="B11" s="15">
        <f>B12</f>
        <v>10925</v>
      </c>
      <c r="C11" s="15">
        <f>B11/B42*100</f>
        <v>4.495551769827749</v>
      </c>
      <c r="D11" s="15">
        <f>D12</f>
        <v>24573</v>
      </c>
      <c r="E11" s="15">
        <f>D11/D42*100</f>
        <v>3.6033539214133632</v>
      </c>
      <c r="F11" s="15">
        <f>F12</f>
        <v>11092</v>
      </c>
      <c r="G11" s="10">
        <f>F11/F42*100</f>
        <v>4.6120198584627152</v>
      </c>
      <c r="H11" s="10">
        <f t="shared" si="2"/>
        <v>1.5286041189931439</v>
      </c>
      <c r="I11" s="10">
        <f t="shared" si="3"/>
        <v>45.138973670288529</v>
      </c>
    </row>
    <row r="12" spans="1:9" ht="24" customHeight="1" x14ac:dyDescent="0.25">
      <c r="A12" s="3" t="s">
        <v>12</v>
      </c>
      <c r="B12" s="15">
        <f>B13</f>
        <v>10925</v>
      </c>
      <c r="C12" s="15">
        <f>B12/B42*100</f>
        <v>4.495551769827749</v>
      </c>
      <c r="D12" s="15">
        <f>D13</f>
        <v>24573</v>
      </c>
      <c r="E12" s="15">
        <f>D12/D42*100</f>
        <v>3.6033539214133632</v>
      </c>
      <c r="F12" s="15">
        <f>F13</f>
        <v>11092</v>
      </c>
      <c r="G12" s="10">
        <f>F12/F42*100</f>
        <v>4.6120198584627152</v>
      </c>
      <c r="H12" s="10">
        <f t="shared" si="2"/>
        <v>1.5286041189931439</v>
      </c>
      <c r="I12" s="10">
        <f t="shared" si="3"/>
        <v>45.138973670288529</v>
      </c>
    </row>
    <row r="13" spans="1:9" ht="26.25" customHeight="1" x14ac:dyDescent="0.25">
      <c r="A13" s="3" t="s">
        <v>13</v>
      </c>
      <c r="B13" s="15">
        <v>10925</v>
      </c>
      <c r="C13" s="15">
        <f>B13/B42*100</f>
        <v>4.495551769827749</v>
      </c>
      <c r="D13" s="15">
        <v>24573</v>
      </c>
      <c r="E13" s="15">
        <f>D13/D42*100</f>
        <v>3.6033539214133632</v>
      </c>
      <c r="F13" s="15">
        <v>11092</v>
      </c>
      <c r="G13" s="10">
        <f>F13/F42*100</f>
        <v>4.6120198584627152</v>
      </c>
      <c r="H13" s="10">
        <f t="shared" si="2"/>
        <v>1.5286041189931439</v>
      </c>
      <c r="I13" s="10">
        <f t="shared" si="3"/>
        <v>45.138973670288529</v>
      </c>
    </row>
    <row r="14" spans="1:9" ht="26.25" customHeight="1" x14ac:dyDescent="0.25">
      <c r="A14" s="3" t="s">
        <v>14</v>
      </c>
      <c r="B14" s="15">
        <f>B15+B16+B17+B18</f>
        <v>809</v>
      </c>
      <c r="C14" s="15">
        <f>B14/B42*100</f>
        <v>0.332897151651318</v>
      </c>
      <c r="D14" s="15">
        <f>D15+D16+D17+D18</f>
        <v>4233</v>
      </c>
      <c r="E14" s="15">
        <f>D14/D42*100</f>
        <v>0.62072181456650655</v>
      </c>
      <c r="F14" s="15">
        <f>F15+F16+F17+F18</f>
        <v>1427</v>
      </c>
      <c r="G14" s="10">
        <f>F14/F42*100</f>
        <v>0.59334225910803229</v>
      </c>
      <c r="H14" s="10">
        <f t="shared" si="2"/>
        <v>76.390605686032131</v>
      </c>
      <c r="I14" s="10">
        <f t="shared" si="3"/>
        <v>33.711315851641857</v>
      </c>
    </row>
    <row r="15" spans="1:9" ht="49.5" customHeight="1" x14ac:dyDescent="0.25">
      <c r="A15" s="3" t="s">
        <v>15</v>
      </c>
      <c r="B15" s="15">
        <v>828</v>
      </c>
      <c r="C15" s="15">
        <f>B15/B42*100</f>
        <v>0.34071550255536626</v>
      </c>
      <c r="D15" s="15">
        <v>1900</v>
      </c>
      <c r="E15" s="15">
        <f>D15/D42*100</f>
        <v>0.27861361863367884</v>
      </c>
      <c r="F15" s="15">
        <v>770</v>
      </c>
      <c r="G15" s="10">
        <f>F15/F42*100</f>
        <v>0.3201636576826804</v>
      </c>
      <c r="H15" s="10">
        <f t="shared" si="2"/>
        <v>-7.0048309178744006</v>
      </c>
      <c r="I15" s="10">
        <f t="shared" si="3"/>
        <v>40.526315789473685</v>
      </c>
    </row>
    <row r="16" spans="1:9" ht="54" customHeight="1" x14ac:dyDescent="0.25">
      <c r="A16" s="3" t="s">
        <v>110</v>
      </c>
      <c r="B16" s="15">
        <v>-75</v>
      </c>
      <c r="C16" s="15">
        <f>B16/B42*100</f>
        <v>-3.0861911463348397E-2</v>
      </c>
      <c r="D16" s="15">
        <v>0</v>
      </c>
      <c r="E16" s="15">
        <f>D16/D42*100</f>
        <v>0</v>
      </c>
      <c r="F16" s="15">
        <v>-60</v>
      </c>
      <c r="G16" s="10">
        <f>F16/F42*100</f>
        <v>-2.4947817481767307E-2</v>
      </c>
      <c r="H16" s="10">
        <f t="shared" si="2"/>
        <v>-20</v>
      </c>
      <c r="I16" s="10"/>
    </row>
    <row r="17" spans="1:9" ht="39" customHeight="1" x14ac:dyDescent="0.25">
      <c r="A17" s="3" t="s">
        <v>111</v>
      </c>
      <c r="B17" s="15">
        <v>-368</v>
      </c>
      <c r="C17" s="15">
        <f>B17/B42*100</f>
        <v>-0.15142911224682945</v>
      </c>
      <c r="D17" s="15">
        <v>1233</v>
      </c>
      <c r="E17" s="15">
        <f>D17/D42*100</f>
        <v>0.18080557461859262</v>
      </c>
      <c r="F17" s="15">
        <v>109</v>
      </c>
      <c r="G17" s="10">
        <f>F17/F42*100</f>
        <v>4.5321868425210604E-2</v>
      </c>
      <c r="H17" s="10"/>
      <c r="I17" s="10">
        <f t="shared" si="3"/>
        <v>8.8402270884022709</v>
      </c>
    </row>
    <row r="18" spans="1:9" ht="46.5" customHeight="1" x14ac:dyDescent="0.25">
      <c r="A18" s="3" t="s">
        <v>112</v>
      </c>
      <c r="B18" s="15">
        <v>424</v>
      </c>
      <c r="C18" s="15">
        <f>B18/B42*100</f>
        <v>0.1744726728061296</v>
      </c>
      <c r="D18" s="15">
        <v>1100</v>
      </c>
      <c r="E18" s="15">
        <f>D18/D42*100</f>
        <v>0.16130262131423512</v>
      </c>
      <c r="F18" s="15">
        <v>608</v>
      </c>
      <c r="G18" s="10">
        <f>F18/F42*100</f>
        <v>0.2528045504819087</v>
      </c>
      <c r="H18" s="10">
        <f t="shared" si="2"/>
        <v>43.396226415094333</v>
      </c>
      <c r="I18" s="10">
        <f t="shared" si="3"/>
        <v>55.272727272727273</v>
      </c>
    </row>
    <row r="19" spans="1:9" ht="15" customHeight="1" x14ac:dyDescent="0.25">
      <c r="A19" s="3" t="s">
        <v>16</v>
      </c>
      <c r="B19" s="15">
        <f>B20+B21</f>
        <v>3475</v>
      </c>
      <c r="C19" s="15">
        <f>B19/B42*100</f>
        <v>1.4299352311351423</v>
      </c>
      <c r="D19" s="15">
        <f>D20+D21</f>
        <v>14627</v>
      </c>
      <c r="E19" s="15">
        <f>D19/D42*100</f>
        <v>2.1448849472393792</v>
      </c>
      <c r="F19" s="15">
        <f>F20+F21</f>
        <v>2368</v>
      </c>
      <c r="G19" s="10">
        <f>F19/F42*100</f>
        <v>0.98460719661374962</v>
      </c>
      <c r="H19" s="10"/>
      <c r="I19" s="10"/>
    </row>
    <row r="20" spans="1:9" ht="26.25" customHeight="1" x14ac:dyDescent="0.25">
      <c r="A20" s="3" t="s">
        <v>113</v>
      </c>
      <c r="B20" s="15">
        <v>216</v>
      </c>
      <c r="C20" s="15">
        <f>B20/B42*100</f>
        <v>8.8882305014443372E-2</v>
      </c>
      <c r="D20" s="15">
        <v>2043</v>
      </c>
      <c r="E20" s="15">
        <f>D20/D42*100</f>
        <v>0.29958295940452934</v>
      </c>
      <c r="F20" s="15">
        <v>63</v>
      </c>
      <c r="G20" s="10">
        <f>F20/F42*100</f>
        <v>2.6195208355855669E-2</v>
      </c>
      <c r="H20" s="10"/>
      <c r="I20" s="10"/>
    </row>
    <row r="21" spans="1:9" ht="15" customHeight="1" x14ac:dyDescent="0.25">
      <c r="A21" s="3" t="s">
        <v>114</v>
      </c>
      <c r="B21" s="15">
        <v>3259</v>
      </c>
      <c r="C21" s="15">
        <f>B21/B42*100</f>
        <v>1.3410529261206989</v>
      </c>
      <c r="D21" s="15">
        <v>12584</v>
      </c>
      <c r="E21" s="15">
        <f>D21/D42*100</f>
        <v>1.8453019878348496</v>
      </c>
      <c r="F21" s="15">
        <v>2305</v>
      </c>
      <c r="G21" s="10">
        <f>F21/F42*100</f>
        <v>0.95841198825789387</v>
      </c>
      <c r="H21" s="10"/>
      <c r="I21" s="10"/>
    </row>
    <row r="22" spans="1:9" ht="29.25" customHeight="1" x14ac:dyDescent="0.25">
      <c r="A22" s="3" t="s">
        <v>17</v>
      </c>
      <c r="B22" s="15">
        <v>816</v>
      </c>
      <c r="C22" s="15">
        <f>B22/B42*100</f>
        <v>0.33577759672123053</v>
      </c>
      <c r="D22" s="15">
        <v>2313</v>
      </c>
      <c r="E22" s="15">
        <f>D22/D42*100</f>
        <v>0.3391754209998416</v>
      </c>
      <c r="F22" s="15">
        <v>926</v>
      </c>
      <c r="G22" s="10">
        <f>F22/F42*100</f>
        <v>0.38502798313527536</v>
      </c>
      <c r="H22" s="10">
        <f t="shared" si="2"/>
        <v>13.480392156862735</v>
      </c>
      <c r="I22" s="10">
        <f t="shared" si="3"/>
        <v>40.034587116299178</v>
      </c>
    </row>
    <row r="23" spans="1:9" ht="71.25" customHeight="1" x14ac:dyDescent="0.25">
      <c r="A23" s="3" t="s">
        <v>18</v>
      </c>
      <c r="B23" s="15">
        <v>0</v>
      </c>
      <c r="C23" s="15">
        <f>B23/B42*100</f>
        <v>0</v>
      </c>
      <c r="D23" s="15">
        <v>0</v>
      </c>
      <c r="E23" s="15">
        <f>D23/D42*100</f>
        <v>0</v>
      </c>
      <c r="F23" s="15">
        <v>0</v>
      </c>
      <c r="G23" s="10">
        <f>F23/F42*100</f>
        <v>0</v>
      </c>
      <c r="H23" s="10"/>
      <c r="I23" s="10"/>
    </row>
    <row r="24" spans="1:9" ht="26.25" customHeight="1" x14ac:dyDescent="0.25">
      <c r="A24" s="3" t="s">
        <v>19</v>
      </c>
      <c r="B24" s="15">
        <v>2902</v>
      </c>
      <c r="C24" s="15">
        <f>B24/B42*100</f>
        <v>1.1941502275551605</v>
      </c>
      <c r="D24" s="15">
        <v>9818</v>
      </c>
      <c r="E24" s="15">
        <f>D24/D42*100</f>
        <v>1.4396992146028731</v>
      </c>
      <c r="F24" s="15">
        <v>5117</v>
      </c>
      <c r="G24" s="10">
        <f>F24/F42*100</f>
        <v>2.1276330342367213</v>
      </c>
      <c r="H24" s="10">
        <f t="shared" si="2"/>
        <v>76.326671261199152</v>
      </c>
      <c r="I24" s="10">
        <f t="shared" si="3"/>
        <v>52.11855775106946</v>
      </c>
    </row>
    <row r="25" spans="1:9" ht="51.75" customHeight="1" x14ac:dyDescent="0.25">
      <c r="A25" s="3" t="s">
        <v>20</v>
      </c>
      <c r="B25" s="15">
        <f>B26</f>
        <v>195</v>
      </c>
      <c r="C25" s="15">
        <f>B25/B42*100</f>
        <v>8.0240969804705825E-2</v>
      </c>
      <c r="D25" s="15">
        <f>D26</f>
        <v>231</v>
      </c>
      <c r="E25" s="15">
        <f>D25/D42*100</f>
        <v>3.3873550475989368E-2</v>
      </c>
      <c r="F25" s="15">
        <f>F26</f>
        <v>106</v>
      </c>
      <c r="G25" s="10">
        <f>F25/F42*100</f>
        <v>4.4074477551122239E-2</v>
      </c>
      <c r="H25" s="10"/>
      <c r="I25" s="10">
        <f t="shared" si="3"/>
        <v>45.887445887445885</v>
      </c>
    </row>
    <row r="26" spans="1:9" ht="53.25" customHeight="1" x14ac:dyDescent="0.25">
      <c r="A26" s="3" t="s">
        <v>21</v>
      </c>
      <c r="B26" s="15">
        <v>195</v>
      </c>
      <c r="C26" s="15">
        <f>B26/B42*100</f>
        <v>8.0240969804705825E-2</v>
      </c>
      <c r="D26" s="15">
        <v>231</v>
      </c>
      <c r="E26" s="15">
        <f>D26/D42*100</f>
        <v>3.3873550475989368E-2</v>
      </c>
      <c r="F26" s="15">
        <v>106</v>
      </c>
      <c r="G26" s="10">
        <f>F26/F42*100</f>
        <v>4.4074477551122239E-2</v>
      </c>
      <c r="H26" s="10"/>
      <c r="I26" s="10">
        <f t="shared" si="3"/>
        <v>45.887445887445885</v>
      </c>
    </row>
    <row r="27" spans="1:9" ht="64.5" customHeight="1" x14ac:dyDescent="0.25">
      <c r="A27" s="3" t="s">
        <v>22</v>
      </c>
      <c r="B27" s="15">
        <v>6060</v>
      </c>
      <c r="C27" s="15">
        <f>B27/B42*100</f>
        <v>2.4936424462385505</v>
      </c>
      <c r="D27" s="15">
        <v>14229</v>
      </c>
      <c r="E27" s="15">
        <f>D27/D42*100</f>
        <v>2.0865227260729555</v>
      </c>
      <c r="F27" s="15">
        <v>6411</v>
      </c>
      <c r="G27" s="10">
        <f>F27/F42*100</f>
        <v>2.6656742979268366</v>
      </c>
      <c r="H27" s="10">
        <f t="shared" si="2"/>
        <v>5.7920792079207928</v>
      </c>
      <c r="I27" s="10">
        <f t="shared" si="3"/>
        <v>45.055871811090029</v>
      </c>
    </row>
    <row r="28" spans="1:9" ht="64.5" customHeight="1" x14ac:dyDescent="0.25">
      <c r="A28" s="3" t="s">
        <v>23</v>
      </c>
      <c r="B28" s="15">
        <v>2472</v>
      </c>
      <c r="C28" s="15">
        <f>B28/B42*100</f>
        <v>1.017208601831963</v>
      </c>
      <c r="D28" s="15">
        <v>9270</v>
      </c>
      <c r="E28" s="15">
        <f>D28/D42*100</f>
        <v>1.3593411814390541</v>
      </c>
      <c r="F28" s="15">
        <v>3248</v>
      </c>
      <c r="G28" s="10">
        <f>F28/F42*100</f>
        <v>1.35050851967967</v>
      </c>
      <c r="H28" s="10">
        <f t="shared" si="2"/>
        <v>31.391585760517785</v>
      </c>
      <c r="I28" s="10">
        <f t="shared" si="3"/>
        <v>35.037756202804751</v>
      </c>
    </row>
    <row r="29" spans="1:9" ht="26.25" customHeight="1" x14ac:dyDescent="0.25">
      <c r="A29" s="3" t="s">
        <v>24</v>
      </c>
      <c r="B29" s="15">
        <v>841</v>
      </c>
      <c r="C29" s="15">
        <f>B29/B42*100</f>
        <v>0.34606490054234662</v>
      </c>
      <c r="D29" s="15">
        <v>986</v>
      </c>
      <c r="E29" s="15">
        <f>D29/D42*100</f>
        <v>0.14458580419621439</v>
      </c>
      <c r="F29" s="15">
        <v>210</v>
      </c>
      <c r="G29" s="10">
        <f>F29/F42*100</f>
        <v>8.7317361186185563E-2</v>
      </c>
      <c r="H29" s="10">
        <f t="shared" si="2"/>
        <v>-75.029726516052321</v>
      </c>
      <c r="I29" s="10">
        <f t="shared" si="3"/>
        <v>21.298174442190671</v>
      </c>
    </row>
    <row r="30" spans="1:9" ht="39" customHeight="1" x14ac:dyDescent="0.25">
      <c r="A30" s="3" t="s">
        <v>25</v>
      </c>
      <c r="B30" s="15">
        <v>35</v>
      </c>
      <c r="C30" s="15">
        <f>B30/B42*100</f>
        <v>1.4402225349562583E-2</v>
      </c>
      <c r="D30" s="15">
        <v>120</v>
      </c>
      <c r="E30" s="15">
        <f>D30/D42*100</f>
        <v>1.7596649597916555E-2</v>
      </c>
      <c r="F30" s="15">
        <v>55</v>
      </c>
      <c r="G30" s="10">
        <f>F30/F42*100</f>
        <v>2.2868832691620027E-2</v>
      </c>
      <c r="H30" s="10">
        <f t="shared" si="2"/>
        <v>57.142857142857139</v>
      </c>
      <c r="I30" s="10">
        <f t="shared" si="3"/>
        <v>45.833333333333329</v>
      </c>
    </row>
    <row r="31" spans="1:9" ht="26.25" customHeight="1" x14ac:dyDescent="0.25">
      <c r="A31" s="3" t="s">
        <v>26</v>
      </c>
      <c r="B31" s="15">
        <f>B32+B39+B40+B41</f>
        <v>172818</v>
      </c>
      <c r="C31" s="15">
        <f>B31/B42*100</f>
        <v>71.113250870305905</v>
      </c>
      <c r="D31" s="15">
        <f>D32+D39+D40+D41</f>
        <v>473821</v>
      </c>
      <c r="E31" s="15">
        <f>D31/D42*100</f>
        <v>69.480517576120178</v>
      </c>
      <c r="F31" s="15">
        <f t="shared" ref="F31" si="4">F32+F39+F40+F41</f>
        <v>167064</v>
      </c>
      <c r="G31" s="10">
        <f>F31/F42*100</f>
        <v>69.464702996232873</v>
      </c>
      <c r="H31" s="10">
        <f t="shared" si="2"/>
        <v>-3.3295142867062424</v>
      </c>
      <c r="I31" s="10">
        <f t="shared" si="3"/>
        <v>35.258884684300611</v>
      </c>
    </row>
    <row r="32" spans="1:9" ht="64.5" customHeight="1" x14ac:dyDescent="0.25">
      <c r="A32" s="3" t="s">
        <v>27</v>
      </c>
      <c r="B32" s="15">
        <f>B33+B36+B37+B38</f>
        <v>172472</v>
      </c>
      <c r="C32" s="15">
        <f>B32/B42*100</f>
        <v>70.970874585421655</v>
      </c>
      <c r="D32" s="15">
        <f>D33+D36+D37+D38</f>
        <v>473689</v>
      </c>
      <c r="E32" s="15">
        <f>D32/D42*100</f>
        <v>69.461161261562467</v>
      </c>
      <c r="F32" s="15">
        <f t="shared" ref="F32" si="5">F33+F36+F37+F38</f>
        <v>167067</v>
      </c>
      <c r="G32" s="10">
        <f>F32/F42*100</f>
        <v>69.465950387106972</v>
      </c>
      <c r="H32" s="10">
        <f t="shared" si="2"/>
        <v>-3.133842014935766</v>
      </c>
      <c r="I32" s="10">
        <f t="shared" si="3"/>
        <v>35.26934338775019</v>
      </c>
    </row>
    <row r="33" spans="1:9" ht="51.75" customHeight="1" x14ac:dyDescent="0.25">
      <c r="A33" s="3" t="s">
        <v>28</v>
      </c>
      <c r="B33" s="15">
        <f>B34+B35</f>
        <v>41142</v>
      </c>
      <c r="C33" s="15">
        <f>B33/B42*100</f>
        <v>16.929610152334394</v>
      </c>
      <c r="D33" s="15">
        <f>D34+D35</f>
        <v>69229</v>
      </c>
      <c r="E33" s="15">
        <f>D33/D42*100</f>
        <v>10.15165379178471</v>
      </c>
      <c r="F33" s="15">
        <f>F34+F35</f>
        <v>31505</v>
      </c>
      <c r="G33" s="10">
        <f>F33/F42*100</f>
        <v>13.099683162717982</v>
      </c>
      <c r="H33" s="10">
        <f t="shared" si="2"/>
        <v>-23.423751883719802</v>
      </c>
      <c r="I33" s="10">
        <f t="shared" si="3"/>
        <v>45.508385214288808</v>
      </c>
    </row>
    <row r="34" spans="1:9" ht="39" customHeight="1" x14ac:dyDescent="0.25">
      <c r="A34" s="3" t="s">
        <v>29</v>
      </c>
      <c r="B34" s="15">
        <v>41142</v>
      </c>
      <c r="C34" s="15">
        <f>B34/B42*100</f>
        <v>16.929610152334394</v>
      </c>
      <c r="D34" s="15">
        <v>69229</v>
      </c>
      <c r="E34" s="15">
        <f>D34/D42*100</f>
        <v>10.15165379178471</v>
      </c>
      <c r="F34" s="15">
        <v>31505</v>
      </c>
      <c r="G34" s="10">
        <f>F34/F42*100</f>
        <v>13.099683162717982</v>
      </c>
      <c r="H34" s="10">
        <f t="shared" si="2"/>
        <v>-23.423751883719802</v>
      </c>
      <c r="I34" s="10">
        <f t="shared" si="3"/>
        <v>45.508385214288808</v>
      </c>
    </row>
    <row r="35" spans="1:9" ht="26.25" customHeight="1" x14ac:dyDescent="0.25">
      <c r="A35" s="19" t="s">
        <v>115</v>
      </c>
      <c r="B35" s="15">
        <v>0</v>
      </c>
      <c r="C35" s="15">
        <f>B35/B42*100</f>
        <v>0</v>
      </c>
      <c r="D35" s="15">
        <v>0</v>
      </c>
      <c r="E35" s="15">
        <f>D35/D42*100</f>
        <v>0</v>
      </c>
      <c r="F35" s="15">
        <v>0</v>
      </c>
      <c r="G35" s="10">
        <f>F35/F42*100</f>
        <v>0</v>
      </c>
      <c r="H35" s="10"/>
      <c r="I35" s="10"/>
    </row>
    <row r="36" spans="1:9" ht="26.25" customHeight="1" x14ac:dyDescent="0.25">
      <c r="A36" s="18" t="s">
        <v>116</v>
      </c>
      <c r="B36" s="15">
        <v>36085</v>
      </c>
      <c r="C36" s="15">
        <f>B36/B42*100</f>
        <v>14.848694335399024</v>
      </c>
      <c r="D36" s="15">
        <v>132040</v>
      </c>
      <c r="E36" s="15">
        <f>D36/D42*100</f>
        <v>19.362180107574183</v>
      </c>
      <c r="F36" s="15">
        <v>35539</v>
      </c>
      <c r="G36" s="10">
        <f>F36/F42*100</f>
        <v>14.777008091408803</v>
      </c>
      <c r="H36" s="10"/>
      <c r="I36" s="10">
        <f t="shared" si="3"/>
        <v>26.915328688276279</v>
      </c>
    </row>
    <row r="37" spans="1:9" ht="26.25" customHeight="1" x14ac:dyDescent="0.25">
      <c r="A37" s="18" t="s">
        <v>117</v>
      </c>
      <c r="B37" s="15">
        <v>87734</v>
      </c>
      <c r="C37" s="15">
        <f>B37/B42*100</f>
        <v>36.101852537672109</v>
      </c>
      <c r="D37" s="15">
        <v>272420</v>
      </c>
      <c r="E37" s="15">
        <f>D37/D42*100</f>
        <v>39.947327362203573</v>
      </c>
      <c r="F37" s="15">
        <v>95239</v>
      </c>
      <c r="G37" s="10">
        <f>F37/F42*100</f>
        <v>39.600086485767271</v>
      </c>
      <c r="H37" s="10">
        <f t="shared" si="2"/>
        <v>8.5542663049672996</v>
      </c>
      <c r="I37" s="10">
        <f t="shared" si="3"/>
        <v>34.960355333675942</v>
      </c>
    </row>
    <row r="38" spans="1:9" ht="26.25" customHeight="1" x14ac:dyDescent="0.25">
      <c r="A38" s="3" t="s">
        <v>30</v>
      </c>
      <c r="B38" s="15">
        <v>7511</v>
      </c>
      <c r="C38" s="15">
        <f>B38/B42*100</f>
        <v>3.0907175600161305</v>
      </c>
      <c r="D38" s="15">
        <v>0</v>
      </c>
      <c r="E38" s="15">
        <f>D38/D42*100</f>
        <v>0</v>
      </c>
      <c r="F38" s="15">
        <v>4784</v>
      </c>
      <c r="G38" s="10">
        <f>F38/F42*100</f>
        <v>1.989172647212913</v>
      </c>
      <c r="H38" s="10"/>
      <c r="I38" s="10"/>
    </row>
    <row r="39" spans="1:9" ht="38.25" customHeight="1" x14ac:dyDescent="0.25">
      <c r="A39" s="3" t="s">
        <v>31</v>
      </c>
      <c r="B39" s="15">
        <v>378</v>
      </c>
      <c r="C39" s="15">
        <f>B39/B42*100</f>
        <v>0.1555440337752759</v>
      </c>
      <c r="D39" s="15">
        <v>135</v>
      </c>
      <c r="E39" s="15">
        <f>D39/D42*100</f>
        <v>1.9796230797656127E-2</v>
      </c>
      <c r="F39" s="15">
        <v>41</v>
      </c>
      <c r="G39" s="10">
        <f>F39/F42*100</f>
        <v>1.7047675279207659E-2</v>
      </c>
      <c r="H39" s="10"/>
      <c r="I39" s="10"/>
    </row>
    <row r="40" spans="1:9" ht="63.75" x14ac:dyDescent="0.25">
      <c r="A40" s="3" t="s">
        <v>32</v>
      </c>
      <c r="B40" s="15">
        <v>70</v>
      </c>
      <c r="C40" s="15">
        <f>B40/B42*100</f>
        <v>2.8804450699125166E-2</v>
      </c>
      <c r="D40" s="15">
        <v>0</v>
      </c>
      <c r="E40" s="15">
        <f>D40/D42*100</f>
        <v>0</v>
      </c>
      <c r="F40" s="15">
        <v>3</v>
      </c>
      <c r="G40" s="10">
        <f>F40/F42*100</f>
        <v>1.2473908740883652E-3</v>
      </c>
      <c r="H40" s="10"/>
      <c r="I40" s="10"/>
    </row>
    <row r="41" spans="1:9" ht="39" customHeight="1" x14ac:dyDescent="0.25">
      <c r="A41" s="3" t="s">
        <v>33</v>
      </c>
      <c r="B41" s="15">
        <v>-102</v>
      </c>
      <c r="C41" s="15">
        <f>B41/B42*100</f>
        <v>-4.1972199590153816E-2</v>
      </c>
      <c r="D41" s="15">
        <v>-3</v>
      </c>
      <c r="E41" s="15">
        <f>D41/D42*100</f>
        <v>-4.3991623994791391E-4</v>
      </c>
      <c r="F41" s="15">
        <v>-47</v>
      </c>
      <c r="G41" s="10">
        <f>F41/F42*100</f>
        <v>-1.9542457027384389E-2</v>
      </c>
      <c r="H41" s="10">
        <f t="shared" si="2"/>
        <v>-53.921568627450981</v>
      </c>
      <c r="I41" s="10">
        <f t="shared" si="3"/>
        <v>1566.6666666666665</v>
      </c>
    </row>
    <row r="42" spans="1:9" ht="25.5" customHeight="1" x14ac:dyDescent="0.25">
      <c r="A42" s="12" t="s">
        <v>34</v>
      </c>
      <c r="B42" s="16">
        <f>B8+B31</f>
        <v>243018</v>
      </c>
      <c r="C42" s="16">
        <f t="shared" ref="C42:F42" si="6">C8+C31</f>
        <v>100</v>
      </c>
      <c r="D42" s="16">
        <f t="shared" si="6"/>
        <v>681948</v>
      </c>
      <c r="E42" s="16">
        <f t="shared" si="6"/>
        <v>100</v>
      </c>
      <c r="F42" s="16">
        <f t="shared" si="6"/>
        <v>240502</v>
      </c>
      <c r="G42" s="10">
        <f>G31+G8</f>
        <v>100</v>
      </c>
      <c r="H42" s="10">
        <f t="shared" si="2"/>
        <v>-1.0353142565571289</v>
      </c>
      <c r="I42" s="10">
        <f t="shared" si="3"/>
        <v>35.26691184665107</v>
      </c>
    </row>
    <row r="43" spans="1:9" ht="26.25" customHeight="1" x14ac:dyDescent="0.25">
      <c r="A43" s="3" t="s">
        <v>35</v>
      </c>
      <c r="B43" s="17">
        <f>SUM(B44:B51)</f>
        <v>29352.300000000003</v>
      </c>
      <c r="C43" s="9">
        <f>B43/B89*100</f>
        <v>12.492631627332505</v>
      </c>
      <c r="D43" s="17">
        <f>SUM(D44:D51)</f>
        <v>81612.900000000009</v>
      </c>
      <c r="E43" s="9">
        <f>D43/D89*100</f>
        <v>11.389719723206571</v>
      </c>
      <c r="F43" s="17">
        <f>SUM(F44:F51)</f>
        <v>28240.5</v>
      </c>
      <c r="G43" s="9">
        <f>F43/F89*100</f>
        <v>11.585275801806679</v>
      </c>
      <c r="H43" s="9">
        <f>F43/B43*100-100</f>
        <v>-3.7877781298228825</v>
      </c>
      <c r="I43" s="10">
        <f t="shared" ref="I43:I65" si="7">F43/D43*100</f>
        <v>34.602985557430252</v>
      </c>
    </row>
    <row r="44" spans="1:9" ht="56.25" customHeight="1" x14ac:dyDescent="0.25">
      <c r="A44" s="3" t="s">
        <v>108</v>
      </c>
      <c r="B44" s="17">
        <v>1829.3</v>
      </c>
      <c r="C44" s="9">
        <f>B44/B89*100</f>
        <v>0.77856832465869275</v>
      </c>
      <c r="D44" s="17">
        <v>5722.3</v>
      </c>
      <c r="E44" s="9">
        <f>D44/D89*100</f>
        <v>0.79859180561044818</v>
      </c>
      <c r="F44" s="17">
        <v>2191.6</v>
      </c>
      <c r="G44" s="9">
        <f>F44/F89*100</f>
        <v>0.89907368662876064</v>
      </c>
      <c r="H44" s="9">
        <f>F44/B44*100-100</f>
        <v>19.805390039905973</v>
      </c>
      <c r="I44" s="10">
        <f t="shared" ref="I44" si="8">F44/D44*100</f>
        <v>38.299285252433457</v>
      </c>
    </row>
    <row r="45" spans="1:9" ht="63.75" customHeight="1" x14ac:dyDescent="0.25">
      <c r="A45" s="3" t="s">
        <v>36</v>
      </c>
      <c r="B45" s="17">
        <v>98.5</v>
      </c>
      <c r="C45" s="9">
        <f>B45/B89*100</f>
        <v>4.1922582397026863E-2</v>
      </c>
      <c r="D45" s="17">
        <v>317.60000000000002</v>
      </c>
      <c r="E45" s="9">
        <f>D45/D89*100</f>
        <v>4.432356875065592E-2</v>
      </c>
      <c r="F45" s="17">
        <v>90.2</v>
      </c>
      <c r="G45" s="9">
        <f>F45/F89*100</f>
        <v>3.7003306503884933E-2</v>
      </c>
      <c r="H45" s="9">
        <f>F45/B45*100-100</f>
        <v>-8.4263959390862908</v>
      </c>
      <c r="I45" s="10">
        <f t="shared" ref="I45" si="9">F45/D45*100</f>
        <v>28.400503778337534</v>
      </c>
    </row>
    <row r="46" spans="1:9" ht="111.75" customHeight="1" x14ac:dyDescent="0.25">
      <c r="A46" s="3" t="s">
        <v>37</v>
      </c>
      <c r="B46" s="17">
        <v>10617.6</v>
      </c>
      <c r="C46" s="9">
        <f>B46/B89*100</f>
        <v>4.5189564554179951</v>
      </c>
      <c r="D46" s="17">
        <v>29784.6</v>
      </c>
      <c r="E46" s="9">
        <f>D46/D89*100</f>
        <v>4.1566743256007124</v>
      </c>
      <c r="F46" s="17">
        <v>9891</v>
      </c>
      <c r="G46" s="9">
        <f>F46/F89*100</f>
        <v>4.0576463927929698</v>
      </c>
      <c r="H46" s="9">
        <f>F46/B46*100-100</f>
        <v>-6.8433544303797618</v>
      </c>
      <c r="I46" s="10">
        <f t="shared" si="7"/>
        <v>33.20843657460567</v>
      </c>
    </row>
    <row r="47" spans="1:9" ht="15" customHeight="1" x14ac:dyDescent="0.25">
      <c r="A47" s="3" t="s">
        <v>38</v>
      </c>
      <c r="B47" s="17">
        <v>14.6</v>
      </c>
      <c r="C47" s="9">
        <f>B47/B89*100</f>
        <v>6.2139056141786017E-3</v>
      </c>
      <c r="D47" s="17">
        <v>0.3</v>
      </c>
      <c r="E47" s="9">
        <f>D47/D89*100</f>
        <v>4.1867350835002438E-5</v>
      </c>
      <c r="F47" s="17">
        <v>0.3</v>
      </c>
      <c r="G47" s="9">
        <f>F47/F89*100</f>
        <v>1.2307086420360841E-4</v>
      </c>
      <c r="H47" s="9">
        <f t="shared" ref="H47:H48" si="10">F47/B47*100-100</f>
        <v>-97.945205479452056</v>
      </c>
      <c r="I47" s="10">
        <f t="shared" si="7"/>
        <v>100</v>
      </c>
    </row>
    <row r="48" spans="1:9" ht="64.5" customHeight="1" x14ac:dyDescent="0.25">
      <c r="A48" s="3" t="s">
        <v>39</v>
      </c>
      <c r="B48" s="17">
        <v>2681.2</v>
      </c>
      <c r="C48" s="9">
        <f>B48/B89*100</f>
        <v>1.1411454611462784</v>
      </c>
      <c r="D48" s="17">
        <v>8124.8</v>
      </c>
      <c r="E48" s="9">
        <f>D48/D89*100</f>
        <v>1.1338795068807594</v>
      </c>
      <c r="F48" s="17">
        <v>2729.7</v>
      </c>
      <c r="G48" s="9">
        <f>F48/F89*100</f>
        <v>1.119821793388633</v>
      </c>
      <c r="H48" s="9">
        <f t="shared" si="10"/>
        <v>1.8088915411010049</v>
      </c>
      <c r="I48" s="10">
        <f t="shared" si="7"/>
        <v>33.597134698700273</v>
      </c>
    </row>
    <row r="49" spans="1:9" ht="29.25" customHeight="1" x14ac:dyDescent="0.25">
      <c r="A49" s="3" t="s">
        <v>109</v>
      </c>
      <c r="B49" s="17">
        <v>255.7</v>
      </c>
      <c r="C49" s="9">
        <f>B49/B89*100</f>
        <v>0.10882847024284029</v>
      </c>
      <c r="D49" s="17">
        <v>2274.5</v>
      </c>
      <c r="E49" s="9">
        <f>D49/D89*100</f>
        <v>0.31742429824737683</v>
      </c>
      <c r="F49" s="17">
        <v>0</v>
      </c>
      <c r="G49" s="9">
        <f>F49/F89*100</f>
        <v>0</v>
      </c>
      <c r="H49" s="9">
        <f t="shared" ref="H49" si="11">F49/B49*100-100</f>
        <v>-100</v>
      </c>
      <c r="I49" s="10">
        <f t="shared" ref="I49" si="12">F49/D49*100</f>
        <v>0</v>
      </c>
    </row>
    <row r="50" spans="1:9" ht="29.25" customHeight="1" x14ac:dyDescent="0.25">
      <c r="A50" s="3" t="s">
        <v>40</v>
      </c>
      <c r="B50" s="17">
        <v>0</v>
      </c>
      <c r="C50" s="9">
        <f>B50/B89*100</f>
        <v>0</v>
      </c>
      <c r="D50" s="17">
        <v>100</v>
      </c>
      <c r="E50" s="9">
        <f>D50/D89*100</f>
        <v>1.3955783611667482E-2</v>
      </c>
      <c r="F50" s="17">
        <v>0</v>
      </c>
      <c r="G50" s="9">
        <f>F50/F89*100</f>
        <v>0</v>
      </c>
      <c r="H50" s="9" t="e">
        <f t="shared" ref="H50" si="13">F50/B50*100-100</f>
        <v>#DIV/0!</v>
      </c>
      <c r="I50" s="10">
        <f t="shared" ref="I50" si="14">F50/D50*100</f>
        <v>0</v>
      </c>
    </row>
    <row r="51" spans="1:9" ht="26.25" customHeight="1" x14ac:dyDescent="0.25">
      <c r="A51" s="3" t="s">
        <v>41</v>
      </c>
      <c r="B51" s="17">
        <v>13855.4</v>
      </c>
      <c r="C51" s="9">
        <f>B51/B89*100</f>
        <v>5.8969964278554921</v>
      </c>
      <c r="D51" s="17">
        <v>35288.800000000003</v>
      </c>
      <c r="E51" s="9">
        <f>D51/D89*100</f>
        <v>4.9248285671541145</v>
      </c>
      <c r="F51" s="17">
        <v>13337.7</v>
      </c>
      <c r="G51" s="9">
        <f>F51/F89*100</f>
        <v>5.4716075516282272</v>
      </c>
      <c r="H51" s="9">
        <f>F51/B51*100-100</f>
        <v>-3.7364493266163379</v>
      </c>
      <c r="I51" s="10">
        <f t="shared" si="7"/>
        <v>37.795844573915801</v>
      </c>
    </row>
    <row r="52" spans="1:9" ht="15" customHeight="1" x14ac:dyDescent="0.25">
      <c r="A52" s="3" t="s">
        <v>42</v>
      </c>
      <c r="B52" s="17">
        <f>B53</f>
        <v>408.6</v>
      </c>
      <c r="C52" s="9">
        <f>B52/B89*100</f>
        <v>0.17390423520228607</v>
      </c>
      <c r="D52" s="17">
        <f>D53</f>
        <v>1583.6</v>
      </c>
      <c r="E52" s="9">
        <f>D52/D89*100</f>
        <v>0.22100378927436623</v>
      </c>
      <c r="F52" s="17">
        <f>F53</f>
        <v>533.9</v>
      </c>
      <c r="G52" s="9">
        <f>F52/F89*100</f>
        <v>0.21902511466102176</v>
      </c>
      <c r="H52" s="9">
        <f>F52/B52*100-100</f>
        <v>30.665687714145861</v>
      </c>
      <c r="I52" s="10">
        <f t="shared" si="7"/>
        <v>33.71432179843395</v>
      </c>
    </row>
    <row r="53" spans="1:9" ht="26.25" customHeight="1" x14ac:dyDescent="0.25">
      <c r="A53" s="3" t="s">
        <v>43</v>
      </c>
      <c r="B53" s="17">
        <v>408.6</v>
      </c>
      <c r="C53" s="9">
        <f>B53/B89*100</f>
        <v>0.17390423520228607</v>
      </c>
      <c r="D53" s="17">
        <v>1583.6</v>
      </c>
      <c r="E53" s="9">
        <f>D53/D89*100</f>
        <v>0.22100378927436623</v>
      </c>
      <c r="F53" s="17">
        <v>533.9</v>
      </c>
      <c r="G53" s="9">
        <f>F53/F89*100</f>
        <v>0.21902511466102176</v>
      </c>
      <c r="H53" s="9">
        <f t="shared" ref="H53:H102" si="15">F53/B53*100-100</f>
        <v>30.665687714145861</v>
      </c>
      <c r="I53" s="10">
        <f t="shared" si="7"/>
        <v>33.71432179843395</v>
      </c>
    </row>
    <row r="54" spans="1:9" ht="51.75" customHeight="1" x14ac:dyDescent="0.25">
      <c r="A54" s="3" t="s">
        <v>44</v>
      </c>
      <c r="B54" s="17">
        <f>B55</f>
        <v>683.3</v>
      </c>
      <c r="C54" s="9">
        <f>B54/B89*100</f>
        <v>0.29081929494302999</v>
      </c>
      <c r="D54" s="17">
        <f>D55</f>
        <v>1785</v>
      </c>
      <c r="E54" s="9">
        <f>D54/D89*100</f>
        <v>0.24911073746826454</v>
      </c>
      <c r="F54" s="17">
        <f>F55</f>
        <v>284</v>
      </c>
      <c r="G54" s="9">
        <f>F54/F89*100</f>
        <v>0.11650708477941597</v>
      </c>
      <c r="H54" s="9">
        <f t="shared" si="15"/>
        <v>-58.436996926679349</v>
      </c>
      <c r="I54" s="10">
        <f t="shared" si="7"/>
        <v>15.910364145658262</v>
      </c>
    </row>
    <row r="55" spans="1:9" ht="66" customHeight="1" x14ac:dyDescent="0.25">
      <c r="A55" s="3" t="s">
        <v>102</v>
      </c>
      <c r="B55" s="17">
        <v>683.3</v>
      </c>
      <c r="C55" s="9">
        <f>B55/B89*100</f>
        <v>0.29081929494302999</v>
      </c>
      <c r="D55" s="17">
        <v>1785</v>
      </c>
      <c r="E55" s="9">
        <f>D55/D89*100</f>
        <v>0.24911073746826454</v>
      </c>
      <c r="F55" s="17">
        <v>284</v>
      </c>
      <c r="G55" s="9">
        <f>F55/F89*100</f>
        <v>0.11650708477941597</v>
      </c>
      <c r="H55" s="9">
        <f t="shared" si="15"/>
        <v>-58.436996926679349</v>
      </c>
      <c r="I55" s="10">
        <f t="shared" si="7"/>
        <v>15.910364145658262</v>
      </c>
    </row>
    <row r="56" spans="1:9" ht="26.25" customHeight="1" x14ac:dyDescent="0.25">
      <c r="A56" s="3" t="s">
        <v>45</v>
      </c>
      <c r="B56" s="17">
        <f>SUM(B57:B60)</f>
        <v>7898</v>
      </c>
      <c r="C56" s="9">
        <f>B56/B89*100</f>
        <v>3.3614675712864792</v>
      </c>
      <c r="D56" s="17">
        <f>SUM(D57:D60)</f>
        <v>40091.599999999999</v>
      </c>
      <c r="E56" s="9">
        <f>D56/D89*100</f>
        <v>5.595096942455279</v>
      </c>
      <c r="F56" s="17">
        <f>SUM(F57:F60)</f>
        <v>8314.2000000000007</v>
      </c>
      <c r="G56" s="9">
        <f>F56/F89*100</f>
        <v>3.410785930538804</v>
      </c>
      <c r="H56" s="9">
        <f t="shared" si="15"/>
        <v>5.2696885287414545</v>
      </c>
      <c r="I56" s="10">
        <f t="shared" si="7"/>
        <v>20.73800995719802</v>
      </c>
    </row>
    <row r="57" spans="1:9" ht="26.25" customHeight="1" x14ac:dyDescent="0.25">
      <c r="A57" s="3" t="s">
        <v>46</v>
      </c>
      <c r="B57" s="17">
        <v>0</v>
      </c>
      <c r="C57" s="9">
        <f>B57/B89*100</f>
        <v>0</v>
      </c>
      <c r="D57" s="17">
        <v>1196</v>
      </c>
      <c r="E57" s="9">
        <f>D57/D89*100</f>
        <v>0.16691117199554309</v>
      </c>
      <c r="F57" s="17">
        <v>61</v>
      </c>
      <c r="G57" s="9">
        <f>F57/F89*100</f>
        <v>2.5024409054733715E-2</v>
      </c>
      <c r="H57" s="9" t="e">
        <f t="shared" si="15"/>
        <v>#DIV/0!</v>
      </c>
      <c r="I57" s="10">
        <f t="shared" si="7"/>
        <v>5.1003344481605355</v>
      </c>
    </row>
    <row r="58" spans="1:9" ht="26.25" customHeight="1" x14ac:dyDescent="0.25">
      <c r="A58" s="18" t="s">
        <v>47</v>
      </c>
      <c r="B58" s="17">
        <v>0</v>
      </c>
      <c r="C58" s="9">
        <f>B58/B89*100</f>
        <v>0</v>
      </c>
      <c r="D58" s="17">
        <v>350</v>
      </c>
      <c r="E58" s="9">
        <f>D58/D89*100</f>
        <v>4.8845242640836187E-2</v>
      </c>
      <c r="F58" s="17">
        <v>0</v>
      </c>
      <c r="G58" s="9">
        <f>F58/F89*100</f>
        <v>0</v>
      </c>
      <c r="H58" s="9" t="e">
        <f t="shared" si="15"/>
        <v>#DIV/0!</v>
      </c>
      <c r="I58" s="10">
        <f t="shared" si="7"/>
        <v>0</v>
      </c>
    </row>
    <row r="59" spans="1:9" ht="26.25" customHeight="1" x14ac:dyDescent="0.25">
      <c r="A59" s="3" t="s">
        <v>48</v>
      </c>
      <c r="B59" s="17">
        <v>7856</v>
      </c>
      <c r="C59" s="9">
        <f>B59/B89*100</f>
        <v>3.3435919523963764</v>
      </c>
      <c r="D59" s="17">
        <v>37145.599999999999</v>
      </c>
      <c r="E59" s="9">
        <f>D59/D89*100</f>
        <v>5.1839595572555552</v>
      </c>
      <c r="F59" s="17">
        <v>8020.7</v>
      </c>
      <c r="G59" s="9">
        <f>F59/F89*100</f>
        <v>3.2903816017262737</v>
      </c>
      <c r="H59" s="9">
        <f t="shared" si="15"/>
        <v>2.0964867617107927</v>
      </c>
      <c r="I59" s="10">
        <f t="shared" si="7"/>
        <v>21.5925977773949</v>
      </c>
    </row>
    <row r="60" spans="1:9" ht="26.25" customHeight="1" x14ac:dyDescent="0.25">
      <c r="A60" s="3" t="s">
        <v>49</v>
      </c>
      <c r="B60" s="17">
        <v>42</v>
      </c>
      <c r="C60" s="9">
        <f>B60/B89*100</f>
        <v>1.7875618890102824E-2</v>
      </c>
      <c r="D60" s="17">
        <v>1400</v>
      </c>
      <c r="E60" s="9">
        <f>D60/D89*100</f>
        <v>0.19538097056334475</v>
      </c>
      <c r="F60" s="17">
        <v>232.5</v>
      </c>
      <c r="G60" s="9">
        <f>F60/F89*100</f>
        <v>9.5379919757796527E-2</v>
      </c>
      <c r="H60" s="9">
        <f t="shared" si="15"/>
        <v>453.57142857142856</v>
      </c>
      <c r="I60" s="10">
        <f t="shared" si="7"/>
        <v>16.607142857142858</v>
      </c>
    </row>
    <row r="61" spans="1:9" ht="26.25" customHeight="1" x14ac:dyDescent="0.25">
      <c r="A61" s="3" t="s">
        <v>50</v>
      </c>
      <c r="B61" s="17">
        <f>SUM(B62:B64)</f>
        <v>4188.1000000000004</v>
      </c>
      <c r="C61" s="9">
        <f>B61/B89*100</f>
        <v>1.7824971303247537</v>
      </c>
      <c r="D61" s="17">
        <f>SUM(D62:D64)</f>
        <v>13707.7</v>
      </c>
      <c r="E61" s="9">
        <f>D61/D89*100</f>
        <v>1.9130169501365435</v>
      </c>
      <c r="F61" s="17">
        <f>SUM(F62:F64)</f>
        <v>5146.3</v>
      </c>
      <c r="G61" s="9">
        <f>F61/F89*100</f>
        <v>2.1111986281701003</v>
      </c>
      <c r="H61" s="9">
        <f t="shared" si="15"/>
        <v>22.879109858885883</v>
      </c>
      <c r="I61" s="10">
        <f t="shared" si="7"/>
        <v>37.543132691844725</v>
      </c>
    </row>
    <row r="62" spans="1:9" ht="15" customHeight="1" x14ac:dyDescent="0.25">
      <c r="A62" s="3" t="s">
        <v>51</v>
      </c>
      <c r="B62" s="17">
        <v>1046.5</v>
      </c>
      <c r="C62" s="9">
        <f>B62/B89*100</f>
        <v>0.44540083734506208</v>
      </c>
      <c r="D62" s="17">
        <v>3787.8</v>
      </c>
      <c r="E62" s="9">
        <f>D62/D89*100</f>
        <v>0.52861717164274091</v>
      </c>
      <c r="F62" s="17">
        <v>1034.3</v>
      </c>
      <c r="G62" s="9">
        <f>F62/F89*100</f>
        <v>0.42430731615264061</v>
      </c>
      <c r="H62" s="9">
        <f t="shared" si="15"/>
        <v>-1.1657907310081299</v>
      </c>
      <c r="I62" s="10">
        <f t="shared" si="7"/>
        <v>27.306087966629704</v>
      </c>
    </row>
    <row r="63" spans="1:9" ht="15" customHeight="1" x14ac:dyDescent="0.25">
      <c r="A63" s="3" t="s">
        <v>52</v>
      </c>
      <c r="B63" s="17">
        <v>0</v>
      </c>
      <c r="C63" s="9">
        <f>B63/B89*100</f>
        <v>0</v>
      </c>
      <c r="D63" s="17">
        <v>800</v>
      </c>
      <c r="E63" s="9">
        <f>D63/D89*100</f>
        <v>0.11164626889333985</v>
      </c>
      <c r="F63" s="17">
        <v>0</v>
      </c>
      <c r="G63" s="9">
        <f>F63/F89*100</f>
        <v>0</v>
      </c>
      <c r="H63" s="9" t="e">
        <f t="shared" si="15"/>
        <v>#DIV/0!</v>
      </c>
      <c r="I63" s="10">
        <f t="shared" si="7"/>
        <v>0</v>
      </c>
    </row>
    <row r="64" spans="1:9" ht="15" customHeight="1" x14ac:dyDescent="0.25">
      <c r="A64" s="3" t="s">
        <v>53</v>
      </c>
      <c r="B64" s="17">
        <v>3141.6</v>
      </c>
      <c r="C64" s="9">
        <f>B64/B89*100</f>
        <v>1.3370962929796912</v>
      </c>
      <c r="D64" s="17">
        <v>9119.9</v>
      </c>
      <c r="E64" s="9">
        <f>D64/D89*100</f>
        <v>1.2727535096004625</v>
      </c>
      <c r="F64" s="17">
        <v>4112</v>
      </c>
      <c r="G64" s="9">
        <f>F64/F89*100</f>
        <v>1.6868913120174596</v>
      </c>
      <c r="H64" s="9">
        <f t="shared" si="15"/>
        <v>30.888719124013249</v>
      </c>
      <c r="I64" s="10">
        <f t="shared" si="7"/>
        <v>45.08821368655358</v>
      </c>
    </row>
    <row r="65" spans="1:9" ht="15" customHeight="1" x14ac:dyDescent="0.25">
      <c r="A65" s="3" t="s">
        <v>54</v>
      </c>
      <c r="B65" s="17">
        <f>SUM(B66:B71)</f>
        <v>165061.79999999999</v>
      </c>
      <c r="C65" s="9">
        <f>B65/B89*100</f>
        <v>70.251948336056529</v>
      </c>
      <c r="D65" s="17">
        <f>SUM(D66:D71)</f>
        <v>497116.2</v>
      </c>
      <c r="E65" s="9">
        <f>D65/D89*100</f>
        <v>69.376461170544133</v>
      </c>
      <c r="F65" s="17">
        <f>SUM(F66:F71)</f>
        <v>166699.29999999999</v>
      </c>
      <c r="G65" s="9">
        <f>F65/F89*100</f>
        <v>68.386089710455266</v>
      </c>
      <c r="H65" s="9">
        <f t="shared" si="15"/>
        <v>0.99205267360467531</v>
      </c>
      <c r="I65" s="10">
        <f t="shared" si="7"/>
        <v>33.533266467678985</v>
      </c>
    </row>
    <row r="66" spans="1:9" ht="15" customHeight="1" x14ac:dyDescent="0.25">
      <c r="A66" s="3" t="s">
        <v>55</v>
      </c>
      <c r="B66" s="17">
        <v>50481.3</v>
      </c>
      <c r="C66" s="9">
        <f>B66/B89*100</f>
        <v>21.485344758974946</v>
      </c>
      <c r="D66" s="17">
        <v>147990.79999999999</v>
      </c>
      <c r="E66" s="9">
        <f>D66/D89*100</f>
        <v>20.653275813175597</v>
      </c>
      <c r="F66" s="17">
        <v>52276.1</v>
      </c>
      <c r="G66" s="9">
        <f>F66/F89*100</f>
        <v>21.445549347314181</v>
      </c>
      <c r="H66" s="9">
        <f t="shared" si="15"/>
        <v>3.55537595109476</v>
      </c>
      <c r="I66" s="10">
        <f t="shared" ref="I66:I102" si="16">F66/D66*100</f>
        <v>35.323884998256652</v>
      </c>
    </row>
    <row r="67" spans="1:9" ht="15" customHeight="1" x14ac:dyDescent="0.25">
      <c r="A67" s="3" t="s">
        <v>56</v>
      </c>
      <c r="B67" s="17">
        <v>99759</v>
      </c>
      <c r="C67" s="9">
        <f>B67/B89*100</f>
        <v>42.458425353756375</v>
      </c>
      <c r="D67" s="17">
        <v>314885.40000000002</v>
      </c>
      <c r="E67" s="9">
        <f>D67/D89*100</f>
        <v>43.944725048733595</v>
      </c>
      <c r="F67" s="17">
        <v>101578.4</v>
      </c>
      <c r="G67" s="9">
        <f>F67/F89*100</f>
        <v>41.67113824139939</v>
      </c>
      <c r="H67" s="9">
        <f t="shared" si="15"/>
        <v>1.8237953467857437</v>
      </c>
      <c r="I67" s="10">
        <f t="shared" si="16"/>
        <v>32.258847186944834</v>
      </c>
    </row>
    <row r="68" spans="1:9" ht="26.25" customHeight="1" x14ac:dyDescent="0.25">
      <c r="A68" s="3" t="s">
        <v>57</v>
      </c>
      <c r="B68" s="17">
        <v>13571.6</v>
      </c>
      <c r="C68" s="9">
        <f>B68/B89*100</f>
        <v>5.776208317355227</v>
      </c>
      <c r="D68" s="17">
        <v>32405</v>
      </c>
      <c r="E68" s="9">
        <f>D68/D89*100</f>
        <v>4.5223716793608473</v>
      </c>
      <c r="F68" s="17">
        <v>12149.3</v>
      </c>
      <c r="G68" s="9">
        <f>F68/F89*100</f>
        <v>4.9840828348963324</v>
      </c>
      <c r="H68" s="9">
        <f t="shared" si="15"/>
        <v>-10.47997288455305</v>
      </c>
      <c r="I68" s="10">
        <f t="shared" si="16"/>
        <v>37.492053695417368</v>
      </c>
    </row>
    <row r="69" spans="1:9" ht="36.75" customHeight="1" x14ac:dyDescent="0.25">
      <c r="A69" s="3" t="s">
        <v>58</v>
      </c>
      <c r="B69" s="17">
        <v>17.5</v>
      </c>
      <c r="C69" s="9">
        <f>B69/B89*100</f>
        <v>7.4481745375428446E-3</v>
      </c>
      <c r="D69" s="17">
        <v>310</v>
      </c>
      <c r="E69" s="9">
        <f>D69/D89*100</f>
        <v>4.3262929196169191E-2</v>
      </c>
      <c r="F69" s="17">
        <v>63.5</v>
      </c>
      <c r="G69" s="9">
        <f>F69/F89*100</f>
        <v>2.6049999589763784E-2</v>
      </c>
      <c r="H69" s="9">
        <f t="shared" si="15"/>
        <v>262.85714285714283</v>
      </c>
      <c r="I69" s="10">
        <f t="shared" si="16"/>
        <v>20.483870967741936</v>
      </c>
    </row>
    <row r="70" spans="1:9" ht="15" customHeight="1" x14ac:dyDescent="0.25">
      <c r="A70" s="3" t="s">
        <v>59</v>
      </c>
      <c r="B70" s="17">
        <v>1232.4000000000001</v>
      </c>
      <c r="C70" s="9">
        <f>B70/B89*100</f>
        <v>0.52452173143244574</v>
      </c>
      <c r="D70" s="17">
        <v>190</v>
      </c>
      <c r="E70" s="9">
        <f>D70/D89*100</f>
        <v>2.6515988862168216E-2</v>
      </c>
      <c r="F70" s="17">
        <v>32.4</v>
      </c>
      <c r="G70" s="9">
        <f>F70/F89*100</f>
        <v>1.3291653333989708E-2</v>
      </c>
      <c r="H70" s="9">
        <f t="shared" si="15"/>
        <v>-97.370983446932811</v>
      </c>
      <c r="I70" s="10">
        <f t="shared" si="16"/>
        <v>17.052631578947366</v>
      </c>
    </row>
    <row r="71" spans="1:9" ht="26.25" customHeight="1" x14ac:dyDescent="0.25">
      <c r="A71" s="3" t="s">
        <v>60</v>
      </c>
      <c r="B71" s="17">
        <v>0</v>
      </c>
      <c r="C71" s="9">
        <f>B71/B89*100</f>
        <v>0</v>
      </c>
      <c r="D71" s="17">
        <v>1335</v>
      </c>
      <c r="E71" s="9">
        <f>D71/D89*100</f>
        <v>0.18630971121576087</v>
      </c>
      <c r="F71" s="17">
        <v>599.6</v>
      </c>
      <c r="G71" s="9">
        <f>F71/F89*100</f>
        <v>0.24597763392161204</v>
      </c>
      <c r="H71" s="9" t="e">
        <f t="shared" si="15"/>
        <v>#DIV/0!</v>
      </c>
      <c r="I71" s="10">
        <f t="shared" si="16"/>
        <v>44.913857677902627</v>
      </c>
    </row>
    <row r="72" spans="1:9" ht="26.25" customHeight="1" x14ac:dyDescent="0.25">
      <c r="A72" s="3" t="s">
        <v>61</v>
      </c>
      <c r="B72" s="17">
        <f>B73</f>
        <v>12625.6</v>
      </c>
      <c r="C72" s="9">
        <f>B72/B89*100</f>
        <v>5.3735812823543396</v>
      </c>
      <c r="D72" s="17">
        <f>D73</f>
        <v>32634.3</v>
      </c>
      <c r="E72" s="9">
        <f>D72/D89*100</f>
        <v>4.5543722911824007</v>
      </c>
      <c r="F72" s="17">
        <f>F73</f>
        <v>13860.2</v>
      </c>
      <c r="G72" s="9">
        <f>F72/F89*100</f>
        <v>5.685955973449512</v>
      </c>
      <c r="H72" s="9">
        <f t="shared" si="15"/>
        <v>9.7785451780509476</v>
      </c>
      <c r="I72" s="10">
        <f t="shared" si="16"/>
        <v>42.471264896136887</v>
      </c>
    </row>
    <row r="73" spans="1:9" ht="15" customHeight="1" x14ac:dyDescent="0.25">
      <c r="A73" s="3" t="s">
        <v>62</v>
      </c>
      <c r="B73" s="17">
        <v>12625.6</v>
      </c>
      <c r="C73" s="9">
        <f>B73/B89*100</f>
        <v>5.3735812823543396</v>
      </c>
      <c r="D73" s="17">
        <v>32634.3</v>
      </c>
      <c r="E73" s="9">
        <f>D73/D89*100</f>
        <v>4.5543722911824007</v>
      </c>
      <c r="F73" s="17">
        <v>13860.2</v>
      </c>
      <c r="G73" s="9">
        <f>F73/F89*100</f>
        <v>5.685955973449512</v>
      </c>
      <c r="H73" s="9">
        <f t="shared" si="15"/>
        <v>9.7785451780509476</v>
      </c>
      <c r="I73" s="10">
        <f t="shared" si="16"/>
        <v>42.471264896136887</v>
      </c>
    </row>
    <row r="74" spans="1:9" ht="15" customHeight="1" x14ac:dyDescent="0.25">
      <c r="A74" s="3" t="s">
        <v>63</v>
      </c>
      <c r="B74" s="17">
        <f>SUM(B75:B78)</f>
        <v>12382.1</v>
      </c>
      <c r="C74" s="9">
        <f>B74/B89*100</f>
        <v>5.2699452537891007</v>
      </c>
      <c r="D74" s="17">
        <f>SUM(D75:D78)</f>
        <v>36058.899999999994</v>
      </c>
      <c r="E74" s="9">
        <f>D74/D89*100</f>
        <v>5.0323020567475645</v>
      </c>
      <c r="F74" s="17">
        <f>SUM(F75:F78)</f>
        <v>16961.599999999999</v>
      </c>
      <c r="G74" s="9">
        <f>F74/F89*100</f>
        <v>6.9582625675864147</v>
      </c>
      <c r="H74" s="9">
        <f t="shared" si="15"/>
        <v>36.984841020505399</v>
      </c>
      <c r="I74" s="10">
        <f t="shared" si="16"/>
        <v>47.038595187318528</v>
      </c>
    </row>
    <row r="75" spans="1:9" ht="15" customHeight="1" x14ac:dyDescent="0.25">
      <c r="A75" s="3" t="s">
        <v>64</v>
      </c>
      <c r="B75" s="17">
        <v>1744.7</v>
      </c>
      <c r="C75" s="9">
        <f>B75/B89*100</f>
        <v>0.74256172089434291</v>
      </c>
      <c r="D75" s="17">
        <v>4387.8</v>
      </c>
      <c r="E75" s="9">
        <f>D75/D89*100</f>
        <v>0.61235187331274576</v>
      </c>
      <c r="F75" s="17">
        <v>1712</v>
      </c>
      <c r="G75" s="9">
        <f>F75/F89*100</f>
        <v>0.70232439838859206</v>
      </c>
      <c r="H75" s="9">
        <f t="shared" si="15"/>
        <v>-1.8742477216713525</v>
      </c>
      <c r="I75" s="10">
        <f t="shared" si="16"/>
        <v>39.017275172068004</v>
      </c>
    </row>
    <row r="76" spans="1:9" ht="26.25" customHeight="1" x14ac:dyDescent="0.25">
      <c r="A76" s="3" t="s">
        <v>65</v>
      </c>
      <c r="B76" s="17">
        <v>5247.6</v>
      </c>
      <c r="C76" s="9">
        <f>B76/B89*100</f>
        <v>2.2334308973262758</v>
      </c>
      <c r="D76" s="17">
        <v>18378.2</v>
      </c>
      <c r="E76" s="9">
        <f>D76/D89*100</f>
        <v>2.5648218237194729</v>
      </c>
      <c r="F76" s="17">
        <v>11449.4</v>
      </c>
      <c r="G76" s="9">
        <f>F76/F89*100</f>
        <v>4.6969585087093142</v>
      </c>
      <c r="H76" s="9">
        <f t="shared" si="15"/>
        <v>118.18355057550116</v>
      </c>
      <c r="I76" s="10">
        <f t="shared" si="16"/>
        <v>62.29881054727884</v>
      </c>
    </row>
    <row r="77" spans="1:9" ht="15" customHeight="1" x14ac:dyDescent="0.25">
      <c r="A77" s="3" t="s">
        <v>66</v>
      </c>
      <c r="B77" s="17">
        <v>5081.7</v>
      </c>
      <c r="C77" s="9">
        <f>B77/B89*100</f>
        <v>2.1628222027103696</v>
      </c>
      <c r="D77" s="17">
        <v>12058.2</v>
      </c>
      <c r="E77" s="9">
        <f>D77/D89*100</f>
        <v>1.6828162994620883</v>
      </c>
      <c r="F77" s="17">
        <v>3328.9</v>
      </c>
      <c r="G77" s="9">
        <f>F77/F89*100</f>
        <v>1.3656353328246404</v>
      </c>
      <c r="H77" s="9">
        <f t="shared" si="15"/>
        <v>-34.492394277505554</v>
      </c>
      <c r="I77" s="10">
        <f t="shared" si="16"/>
        <v>27.606939675905188</v>
      </c>
    </row>
    <row r="78" spans="1:9" ht="26.25" customHeight="1" x14ac:dyDescent="0.25">
      <c r="A78" s="3" t="s">
        <v>67</v>
      </c>
      <c r="B78" s="17">
        <v>308.10000000000002</v>
      </c>
      <c r="C78" s="9">
        <f>B78/B89*100</f>
        <v>0.13113043285811143</v>
      </c>
      <c r="D78" s="17">
        <v>1234.7</v>
      </c>
      <c r="E78" s="9">
        <f>D78/D89*100</f>
        <v>0.1723120602532584</v>
      </c>
      <c r="F78" s="17">
        <v>471.3</v>
      </c>
      <c r="G78" s="9">
        <f>F78/F89*100</f>
        <v>0.19334432766386883</v>
      </c>
      <c r="H78" s="9">
        <f t="shared" si="15"/>
        <v>52.969814995131458</v>
      </c>
      <c r="I78" s="10">
        <f t="shared" si="16"/>
        <v>38.171215679922248</v>
      </c>
    </row>
    <row r="79" spans="1:9" ht="26.25" customHeight="1" x14ac:dyDescent="0.25">
      <c r="A79" s="3" t="s">
        <v>68</v>
      </c>
      <c r="B79" s="17">
        <f>SUM(B81:B82)</f>
        <v>400.8</v>
      </c>
      <c r="C79" s="9">
        <f>B79/B89*100</f>
        <v>0.17058447740840982</v>
      </c>
      <c r="D79" s="17">
        <f>SUM(D80:D82)</f>
        <v>7885.5</v>
      </c>
      <c r="E79" s="9">
        <f>D79/D89*100</f>
        <v>1.1004833166980392</v>
      </c>
      <c r="F79" s="17">
        <f>SUM(F80:F82)</f>
        <v>3246.7999999999997</v>
      </c>
      <c r="G79" s="9">
        <f>F79/F89*100</f>
        <v>1.3319549396542527</v>
      </c>
      <c r="H79" s="9">
        <f t="shared" si="15"/>
        <v>710.0798403193611</v>
      </c>
      <c r="I79" s="10">
        <f t="shared" si="16"/>
        <v>41.174307272842555</v>
      </c>
    </row>
    <row r="80" spans="1:9" ht="26.25" customHeight="1" x14ac:dyDescent="0.25">
      <c r="A80" s="18" t="s">
        <v>103</v>
      </c>
      <c r="B80" s="17">
        <v>0</v>
      </c>
      <c r="C80" s="9">
        <f>B80/B89*100</f>
        <v>0</v>
      </c>
      <c r="D80" s="17">
        <v>650</v>
      </c>
      <c r="E80" s="9">
        <f>D80/D89*100</f>
        <v>9.0712593475838627E-2</v>
      </c>
      <c r="F80" s="17">
        <v>0</v>
      </c>
      <c r="G80" s="9">
        <f>F80/F89*100</f>
        <v>0</v>
      </c>
      <c r="H80" s="9" t="e">
        <f t="shared" si="15"/>
        <v>#DIV/0!</v>
      </c>
      <c r="I80" s="10">
        <f t="shared" si="16"/>
        <v>0</v>
      </c>
    </row>
    <row r="81" spans="1:9" ht="15" customHeight="1" x14ac:dyDescent="0.25">
      <c r="A81" s="3" t="s">
        <v>69</v>
      </c>
      <c r="B81" s="17">
        <v>400.8</v>
      </c>
      <c r="C81" s="9">
        <f>B81/B89*100</f>
        <v>0.17058447740840982</v>
      </c>
      <c r="D81" s="17">
        <v>417.1</v>
      </c>
      <c r="E81" s="9">
        <f>D81/D89*100</f>
        <v>5.8209573444265063E-2</v>
      </c>
      <c r="F81" s="17">
        <v>279.7</v>
      </c>
      <c r="G81" s="9">
        <f>F81/F89*100</f>
        <v>0.11474306905916426</v>
      </c>
      <c r="H81" s="9">
        <f t="shared" si="15"/>
        <v>-30.214570858283437</v>
      </c>
      <c r="I81" s="10">
        <f t="shared" si="16"/>
        <v>67.058259410213367</v>
      </c>
    </row>
    <row r="82" spans="1:9" ht="15" customHeight="1" x14ac:dyDescent="0.25">
      <c r="A82" s="3" t="s">
        <v>70</v>
      </c>
      <c r="B82" s="17">
        <v>0</v>
      </c>
      <c r="C82" s="9">
        <f>B82/B89*100</f>
        <v>0</v>
      </c>
      <c r="D82" s="17">
        <v>6818.4</v>
      </c>
      <c r="E82" s="9">
        <f>D82/D89*100</f>
        <v>0.95156114977793549</v>
      </c>
      <c r="F82" s="17">
        <v>2967.1</v>
      </c>
      <c r="G82" s="9">
        <f>F82/F89*100</f>
        <v>1.2172118705950885</v>
      </c>
      <c r="H82" s="9" t="e">
        <f t="shared" si="15"/>
        <v>#DIV/0!</v>
      </c>
      <c r="I82" s="10">
        <f t="shared" si="16"/>
        <v>43.516074152293797</v>
      </c>
    </row>
    <row r="83" spans="1:9" ht="26.25" customHeight="1" x14ac:dyDescent="0.25">
      <c r="A83" s="3" t="s">
        <v>71</v>
      </c>
      <c r="B83" s="17">
        <f>B84</f>
        <v>321</v>
      </c>
      <c r="C83" s="9">
        <f>B83/B89*100</f>
        <v>0.13662080151721445</v>
      </c>
      <c r="D83" s="17">
        <f>D84</f>
        <v>1176.9000000000001</v>
      </c>
      <c r="E83" s="9">
        <f>D83/D89*100</f>
        <v>0.16424561732571458</v>
      </c>
      <c r="F83" s="17">
        <f>F84</f>
        <v>475.2</v>
      </c>
      <c r="G83" s="9">
        <f>F83/F89*100</f>
        <v>0.19494424889851572</v>
      </c>
      <c r="H83" s="9">
        <f t="shared" si="15"/>
        <v>48.037383177570092</v>
      </c>
      <c r="I83" s="10">
        <f t="shared" si="16"/>
        <v>40.377262299260764</v>
      </c>
    </row>
    <row r="84" spans="1:9" ht="26.25" customHeight="1" x14ac:dyDescent="0.25">
      <c r="A84" s="3" t="s">
        <v>72</v>
      </c>
      <c r="B84" s="17">
        <v>321</v>
      </c>
      <c r="C84" s="9">
        <f>B84/B89*100</f>
        <v>0.13662080151721445</v>
      </c>
      <c r="D84" s="17">
        <v>1176.9000000000001</v>
      </c>
      <c r="E84" s="9">
        <f>D84/D89*100</f>
        <v>0.16424561732571458</v>
      </c>
      <c r="F84" s="17">
        <v>475.2</v>
      </c>
      <c r="G84" s="9">
        <f>F84/F89*100</f>
        <v>0.19494424889851572</v>
      </c>
      <c r="H84" s="9">
        <f t="shared" si="15"/>
        <v>48.037383177570092</v>
      </c>
      <c r="I84" s="10">
        <f t="shared" si="16"/>
        <v>40.377262299260764</v>
      </c>
    </row>
    <row r="85" spans="1:9" ht="39" customHeight="1" x14ac:dyDescent="0.25">
      <c r="A85" s="3" t="s">
        <v>73</v>
      </c>
      <c r="B85" s="17">
        <f>B86</f>
        <v>1635.3</v>
      </c>
      <c r="C85" s="9">
        <f>B85/B89*100</f>
        <v>0.69599998978536071</v>
      </c>
      <c r="D85" s="17">
        <f>D86</f>
        <v>1425</v>
      </c>
      <c r="E85" s="9">
        <f>D85/D89*100</f>
        <v>0.19886991646626159</v>
      </c>
      <c r="F85" s="17">
        <f>F86</f>
        <v>0</v>
      </c>
      <c r="G85" s="9">
        <f>F85/F89*100</f>
        <v>0</v>
      </c>
      <c r="H85" s="9">
        <f t="shared" si="15"/>
        <v>-100</v>
      </c>
      <c r="I85" s="10">
        <f t="shared" si="16"/>
        <v>0</v>
      </c>
    </row>
    <row r="86" spans="1:9" ht="39" customHeight="1" x14ac:dyDescent="0.25">
      <c r="A86" s="3" t="s">
        <v>74</v>
      </c>
      <c r="B86" s="17">
        <v>1635.3</v>
      </c>
      <c r="C86" s="9">
        <f>B86/B89*100</f>
        <v>0.69599998978536071</v>
      </c>
      <c r="D86" s="17">
        <v>1425</v>
      </c>
      <c r="E86" s="9">
        <f>D86/D89*100</f>
        <v>0.19886991646626159</v>
      </c>
      <c r="F86" s="17">
        <v>0</v>
      </c>
      <c r="G86" s="9">
        <f>F86/F89*100</f>
        <v>0</v>
      </c>
      <c r="H86" s="9">
        <f t="shared" si="15"/>
        <v>-100</v>
      </c>
      <c r="I86" s="10">
        <f t="shared" si="16"/>
        <v>0</v>
      </c>
    </row>
    <row r="87" spans="1:9" ht="90" customHeight="1" x14ac:dyDescent="0.25">
      <c r="A87" s="3" t="s">
        <v>75</v>
      </c>
      <c r="B87" s="17">
        <f>SUM(B88:B88)</f>
        <v>0</v>
      </c>
      <c r="C87" s="9">
        <f>B87/B89*100</f>
        <v>0</v>
      </c>
      <c r="D87" s="17">
        <f>SUM(D88:D88)</f>
        <v>1471.2</v>
      </c>
      <c r="E87" s="9">
        <f>D87/D89*100</f>
        <v>0.20531748849485199</v>
      </c>
      <c r="F87" s="17">
        <f>SUM(F88:F88)</f>
        <v>0</v>
      </c>
      <c r="G87" s="9">
        <f>F87/F89*100</f>
        <v>0</v>
      </c>
      <c r="H87" s="9" t="e">
        <f t="shared" si="15"/>
        <v>#DIV/0!</v>
      </c>
      <c r="I87" s="10">
        <f t="shared" si="16"/>
        <v>0</v>
      </c>
    </row>
    <row r="88" spans="1:9" ht="26.25" customHeight="1" x14ac:dyDescent="0.25">
      <c r="A88" s="3" t="s">
        <v>76</v>
      </c>
      <c r="B88" s="17">
        <v>0</v>
      </c>
      <c r="C88" s="9">
        <f>B88/B89*100</f>
        <v>0</v>
      </c>
      <c r="D88" s="17">
        <v>1471.2</v>
      </c>
      <c r="E88" s="9">
        <f t="shared" ref="E88:G88" si="17">D88/D89*100</f>
        <v>0.20531748849485199</v>
      </c>
      <c r="F88" s="17">
        <v>0</v>
      </c>
      <c r="G88" s="9">
        <f t="shared" si="17"/>
        <v>0</v>
      </c>
      <c r="H88" s="9" t="e">
        <f t="shared" si="15"/>
        <v>#DIV/0!</v>
      </c>
      <c r="I88" s="10">
        <f t="shared" si="16"/>
        <v>0</v>
      </c>
    </row>
    <row r="89" spans="1:9" s="14" customFormat="1" ht="15" customHeight="1" x14ac:dyDescent="0.25">
      <c r="A89" s="12" t="s">
        <v>77</v>
      </c>
      <c r="B89" s="16">
        <f>B43+B52+B54+B56+B61+B65+B72+B74+B79+B83+B85+B87</f>
        <v>234956.89999999997</v>
      </c>
      <c r="C89" s="13">
        <f>C43+C52+C54+C56+C61+C65+C72+C74+C79+C83+C85+C87</f>
        <v>100.00000000000001</v>
      </c>
      <c r="D89" s="16">
        <f>D43+D52+D54+D56+D61+D65+D72+D74+D79+D83+D85+D87</f>
        <v>716548.8</v>
      </c>
      <c r="E89" s="13"/>
      <c r="F89" s="16">
        <f>F43+F52+F54+F56+F61+F65+F72+F74+F79+F83+F85+F87</f>
        <v>243762.00000000003</v>
      </c>
      <c r="G89" s="13"/>
      <c r="H89" s="9">
        <f t="shared" si="15"/>
        <v>3.7475383783153688</v>
      </c>
      <c r="I89" s="10">
        <f t="shared" si="16"/>
        <v>34.018897247472893</v>
      </c>
    </row>
    <row r="90" spans="1:9" ht="115.5" customHeight="1" x14ac:dyDescent="0.25">
      <c r="A90" s="3" t="s">
        <v>78</v>
      </c>
      <c r="B90" s="17">
        <v>80721.3</v>
      </c>
      <c r="C90" s="9">
        <f>B90/B89*100</f>
        <v>34.355790359848982</v>
      </c>
      <c r="D90" s="17">
        <v>207815.3</v>
      </c>
      <c r="E90" s="9">
        <f t="shared" ref="E90:G90" si="18">D90/D89*100</f>
        <v>29.002253579937609</v>
      </c>
      <c r="F90" s="17">
        <v>73716.7</v>
      </c>
      <c r="G90" s="9">
        <f t="shared" si="18"/>
        <v>30.241259917460468</v>
      </c>
      <c r="H90" s="9">
        <f t="shared" si="15"/>
        <v>-8.677511387948428</v>
      </c>
      <c r="I90" s="10">
        <f t="shared" si="16"/>
        <v>35.472219802873035</v>
      </c>
    </row>
    <row r="91" spans="1:9" ht="51.75" customHeight="1" x14ac:dyDescent="0.25">
      <c r="A91" s="3" t="s">
        <v>79</v>
      </c>
      <c r="B91" s="17">
        <v>54739.199999999997</v>
      </c>
      <c r="C91" s="9">
        <f>B91/B89*100</f>
        <v>23.297549465455155</v>
      </c>
      <c r="D91" s="17">
        <v>183186.7</v>
      </c>
      <c r="E91" s="9">
        <f t="shared" ref="E91:G91" si="19">D91/D89*100</f>
        <v>25.565139457354473</v>
      </c>
      <c r="F91" s="17">
        <v>47126.2</v>
      </c>
      <c r="G91" s="9">
        <f t="shared" si="19"/>
        <v>19.332873868773635</v>
      </c>
      <c r="H91" s="9">
        <f t="shared" si="15"/>
        <v>-13.907766280837137</v>
      </c>
      <c r="I91" s="10">
        <f t="shared" si="16"/>
        <v>25.72577594334086</v>
      </c>
    </row>
    <row r="92" spans="1:9" ht="26.25" customHeight="1" x14ac:dyDescent="0.25">
      <c r="A92" s="3" t="s">
        <v>80</v>
      </c>
      <c r="B92" s="17">
        <v>7537.7</v>
      </c>
      <c r="C92" s="9">
        <f>B92/B89*100</f>
        <v>3.2081202978078109</v>
      </c>
      <c r="D92" s="17">
        <v>22093.3</v>
      </c>
      <c r="E92" s="9">
        <f t="shared" ref="E92:G92" si="20">D92/D89*100</f>
        <v>3.0832931406765312</v>
      </c>
      <c r="F92" s="17">
        <v>11606.3</v>
      </c>
      <c r="G92" s="9">
        <f t="shared" si="20"/>
        <v>4.7613245706878011</v>
      </c>
      <c r="H92" s="9">
        <f t="shared" si="15"/>
        <v>53.976677235761571</v>
      </c>
      <c r="I92" s="10">
        <f t="shared" si="16"/>
        <v>52.533120900906603</v>
      </c>
    </row>
    <row r="93" spans="1:9" ht="51.75" customHeight="1" x14ac:dyDescent="0.25">
      <c r="A93" s="3" t="s">
        <v>81</v>
      </c>
      <c r="B93" s="17">
        <v>3478.2</v>
      </c>
      <c r="C93" s="9">
        <f>B93/B89*100</f>
        <v>1.4803566100846581</v>
      </c>
      <c r="D93" s="17">
        <v>3253.3</v>
      </c>
      <c r="E93" s="9">
        <f t="shared" ref="E93:G93" si="21">D93/D89*100</f>
        <v>0.45402350823837823</v>
      </c>
      <c r="F93" s="17">
        <v>1545.3</v>
      </c>
      <c r="G93" s="9">
        <f t="shared" si="21"/>
        <v>0.633938021512787</v>
      </c>
      <c r="H93" s="9">
        <f t="shared" si="15"/>
        <v>-55.571847507331377</v>
      </c>
      <c r="I93" s="10">
        <f t="shared" si="16"/>
        <v>47.499462084652507</v>
      </c>
    </row>
    <row r="94" spans="1:9" ht="15" customHeight="1" x14ac:dyDescent="0.25">
      <c r="A94" s="3" t="s">
        <v>82</v>
      </c>
      <c r="B94" s="17">
        <v>0</v>
      </c>
      <c r="C94" s="9">
        <f>B94/B89*100</f>
        <v>0</v>
      </c>
      <c r="D94" s="17">
        <v>1471.2</v>
      </c>
      <c r="E94" s="9">
        <f t="shared" ref="E94:G94" si="22">D94/D89*100</f>
        <v>0.20531748849485199</v>
      </c>
      <c r="F94" s="17">
        <v>0</v>
      </c>
      <c r="G94" s="9">
        <f t="shared" si="22"/>
        <v>0</v>
      </c>
      <c r="H94" s="9" t="e">
        <f t="shared" si="15"/>
        <v>#DIV/0!</v>
      </c>
      <c r="I94" s="10">
        <f t="shared" si="16"/>
        <v>0</v>
      </c>
    </row>
    <row r="95" spans="1:9" ht="51.75" customHeight="1" x14ac:dyDescent="0.25">
      <c r="A95" s="3" t="s">
        <v>83</v>
      </c>
      <c r="B95" s="17">
        <v>84302.8</v>
      </c>
      <c r="C95" s="9">
        <f>B95/B89*100</f>
        <v>35.880112480203827</v>
      </c>
      <c r="D95" s="17">
        <v>291191</v>
      </c>
      <c r="E95" s="9">
        <f t="shared" ref="E95:G95" si="23">D95/D89*100</f>
        <v>40.637985856650651</v>
      </c>
      <c r="F95" s="17">
        <v>108027.9</v>
      </c>
      <c r="G95" s="9">
        <f t="shared" si="23"/>
        <v>44.316956703669966</v>
      </c>
      <c r="H95" s="9">
        <f t="shared" si="15"/>
        <v>28.142718865802806</v>
      </c>
      <c r="I95" s="10">
        <f t="shared" si="16"/>
        <v>37.09863972444203</v>
      </c>
    </row>
    <row r="96" spans="1:9" ht="42" customHeight="1" x14ac:dyDescent="0.25">
      <c r="A96" s="3" t="s">
        <v>84</v>
      </c>
      <c r="B96" s="17">
        <v>1635.3</v>
      </c>
      <c r="C96" s="9">
        <f>B96/B89*100</f>
        <v>0.69599998978536071</v>
      </c>
      <c r="D96" s="17">
        <v>1425</v>
      </c>
      <c r="E96" s="9">
        <f t="shared" ref="E96:G96" si="24">D96/D89*100</f>
        <v>0.19886991646626159</v>
      </c>
      <c r="F96" s="17">
        <v>0</v>
      </c>
      <c r="G96" s="9">
        <f t="shared" si="24"/>
        <v>0</v>
      </c>
      <c r="H96" s="9">
        <f t="shared" si="15"/>
        <v>-100</v>
      </c>
      <c r="I96" s="10">
        <f t="shared" si="16"/>
        <v>0</v>
      </c>
    </row>
    <row r="97" spans="1:9" ht="15" customHeight="1" x14ac:dyDescent="0.25">
      <c r="A97" s="3" t="s">
        <v>85</v>
      </c>
      <c r="B97" s="17">
        <f>SUM(B98:B102)</f>
        <v>2542.3999999999996</v>
      </c>
      <c r="C97" s="9">
        <f>B97/B89*100</f>
        <v>1.0820707968142242</v>
      </c>
      <c r="D97" s="17">
        <f>SUM(D98:D102)</f>
        <v>6113</v>
      </c>
      <c r="E97" s="9">
        <f t="shared" ref="E97:G97" si="25">D97/D89*100</f>
        <v>0.85311705218123302</v>
      </c>
      <c r="F97" s="17">
        <f>SUM(F98:F102)</f>
        <v>1739.6000000000001</v>
      </c>
      <c r="G97" s="9">
        <f t="shared" si="25"/>
        <v>0.71364691789532408</v>
      </c>
      <c r="H97" s="9">
        <f t="shared" si="15"/>
        <v>-31.576463184392694</v>
      </c>
      <c r="I97" s="10">
        <f t="shared" si="16"/>
        <v>28.457385898903976</v>
      </c>
    </row>
    <row r="98" spans="1:9" ht="77.25" customHeight="1" x14ac:dyDescent="0.25">
      <c r="A98" s="3" t="s">
        <v>86</v>
      </c>
      <c r="B98" s="17">
        <v>0</v>
      </c>
      <c r="C98" s="9">
        <f>B98/B89*100</f>
        <v>0</v>
      </c>
      <c r="D98" s="17">
        <v>1450</v>
      </c>
      <c r="E98" s="9">
        <f t="shared" ref="E98:G98" si="26">D98/D89*100</f>
        <v>0.20235886236917847</v>
      </c>
      <c r="F98" s="17">
        <v>0</v>
      </c>
      <c r="G98" s="9">
        <f t="shared" si="26"/>
        <v>0</v>
      </c>
      <c r="H98" s="9" t="e">
        <f t="shared" si="15"/>
        <v>#DIV/0!</v>
      </c>
      <c r="I98" s="10">
        <f t="shared" si="16"/>
        <v>0</v>
      </c>
    </row>
    <row r="99" spans="1:9" ht="15" customHeight="1" x14ac:dyDescent="0.25">
      <c r="A99" s="3" t="s">
        <v>87</v>
      </c>
      <c r="B99" s="17">
        <v>1206.9000000000001</v>
      </c>
      <c r="C99" s="9">
        <f>B99/B89*100</f>
        <v>0.51366867710631192</v>
      </c>
      <c r="D99" s="17">
        <v>624.79999999999995</v>
      </c>
      <c r="E99" s="9">
        <f>D99/D89*100</f>
        <v>8.719573600569841E-2</v>
      </c>
      <c r="F99" s="17">
        <v>610.70000000000005</v>
      </c>
      <c r="G99" s="9">
        <f>F99/F89*100</f>
        <v>0.25053125589714553</v>
      </c>
      <c r="H99" s="9">
        <f t="shared" si="15"/>
        <v>-49.399287430607345</v>
      </c>
      <c r="I99" s="10">
        <f t="shared" si="16"/>
        <v>97.743277848911674</v>
      </c>
    </row>
    <row r="100" spans="1:9" ht="26.25" customHeight="1" x14ac:dyDescent="0.25">
      <c r="A100" s="3" t="s">
        <v>88</v>
      </c>
      <c r="B100" s="17">
        <v>1079.8</v>
      </c>
      <c r="C100" s="9">
        <f>B100/B89*100</f>
        <v>0.45957364946507218</v>
      </c>
      <c r="D100" s="17">
        <v>1663.7</v>
      </c>
      <c r="E100" s="9">
        <f>D100/D89*100</f>
        <v>0.23218237194731189</v>
      </c>
      <c r="F100" s="17">
        <v>1128.9000000000001</v>
      </c>
      <c r="G100" s="9">
        <f>F100/F89*100</f>
        <v>0.46311566199817855</v>
      </c>
      <c r="H100" s="9">
        <f t="shared" si="15"/>
        <v>4.5471383589553653</v>
      </c>
      <c r="I100" s="10">
        <f t="shared" si="16"/>
        <v>67.85478151108974</v>
      </c>
    </row>
    <row r="101" spans="1:9" ht="15" customHeight="1" x14ac:dyDescent="0.25">
      <c r="A101" s="3" t="s">
        <v>89</v>
      </c>
      <c r="B101" s="17">
        <v>0</v>
      </c>
      <c r="C101" s="9">
        <f>B101/B89*100</f>
        <v>0</v>
      </c>
      <c r="D101" s="17">
        <v>100</v>
      </c>
      <c r="E101" s="9">
        <f>D101/D89*100</f>
        <v>1.3955783611667482E-2</v>
      </c>
      <c r="F101" s="17">
        <v>0</v>
      </c>
      <c r="G101" s="9">
        <f>F101/F89*100</f>
        <v>0</v>
      </c>
      <c r="H101" s="9" t="e">
        <f t="shared" si="15"/>
        <v>#DIV/0!</v>
      </c>
      <c r="I101" s="10">
        <f t="shared" si="16"/>
        <v>0</v>
      </c>
    </row>
    <row r="102" spans="1:9" ht="15" customHeight="1" x14ac:dyDescent="0.25">
      <c r="A102" s="3" t="s">
        <v>90</v>
      </c>
      <c r="B102" s="17">
        <v>255.7</v>
      </c>
      <c r="C102" s="9">
        <f>B102/B89*100</f>
        <v>0.10882847024284029</v>
      </c>
      <c r="D102" s="17">
        <v>2274.5</v>
      </c>
      <c r="E102" s="9">
        <f>D102/D89*100</f>
        <v>0.31742429824737683</v>
      </c>
      <c r="F102" s="17">
        <v>0</v>
      </c>
      <c r="G102" s="9">
        <f>F102/F89*100</f>
        <v>0</v>
      </c>
      <c r="H102" s="9">
        <f t="shared" si="15"/>
        <v>-100</v>
      </c>
      <c r="I102" s="10">
        <f t="shared" si="16"/>
        <v>0</v>
      </c>
    </row>
    <row r="103" spans="1:9" ht="26.25" customHeight="1" x14ac:dyDescent="0.25">
      <c r="A103" s="3" t="s">
        <v>91</v>
      </c>
      <c r="B103" s="17">
        <f>B42-B89</f>
        <v>8061.1000000000349</v>
      </c>
      <c r="C103" s="9"/>
      <c r="D103" s="17">
        <f>D42-D89</f>
        <v>-34600.800000000047</v>
      </c>
      <c r="E103" s="9"/>
      <c r="F103" s="17">
        <f>F42-F89</f>
        <v>-3260.0000000000291</v>
      </c>
      <c r="G103" s="9"/>
      <c r="H103" s="9"/>
      <c r="I103" s="9"/>
    </row>
    <row r="104" spans="1:9" x14ac:dyDescent="0.25">
      <c r="A104" s="23" t="s">
        <v>92</v>
      </c>
      <c r="B104" s="24"/>
      <c r="C104" s="24"/>
      <c r="D104" s="24"/>
      <c r="E104" s="24"/>
      <c r="F104" s="24"/>
      <c r="G104" s="24"/>
      <c r="H104" s="24"/>
      <c r="I104" s="25"/>
    </row>
    <row r="105" spans="1:9" ht="64.5" customHeight="1" x14ac:dyDescent="0.25">
      <c r="A105" s="3" t="s">
        <v>93</v>
      </c>
      <c r="B105" s="7"/>
      <c r="C105" s="8"/>
      <c r="D105" s="8"/>
      <c r="E105" s="8"/>
      <c r="F105" s="8"/>
      <c r="G105" s="8"/>
      <c r="H105" s="8"/>
      <c r="I105" s="8"/>
    </row>
    <row r="106" spans="1:9" ht="39" customHeight="1" x14ac:dyDescent="0.25">
      <c r="A106" s="3" t="s">
        <v>94</v>
      </c>
      <c r="B106" s="7"/>
      <c r="C106" s="8"/>
      <c r="D106" s="8">
        <v>23155</v>
      </c>
      <c r="E106" s="8"/>
      <c r="F106" s="8"/>
      <c r="G106" s="8"/>
      <c r="H106" s="8"/>
      <c r="I106" s="8"/>
    </row>
    <row r="107" spans="1:9" ht="39" customHeight="1" x14ac:dyDescent="0.25">
      <c r="A107" s="3" t="s">
        <v>95</v>
      </c>
      <c r="B107" s="7">
        <v>-3284</v>
      </c>
      <c r="C107" s="8"/>
      <c r="D107" s="8">
        <v>-8900</v>
      </c>
      <c r="E107" s="8"/>
      <c r="F107" s="8">
        <v>-3554</v>
      </c>
      <c r="G107" s="8"/>
      <c r="H107" s="8"/>
      <c r="I107" s="8"/>
    </row>
    <row r="108" spans="1:9" ht="39" customHeight="1" x14ac:dyDescent="0.25">
      <c r="A108" s="3" t="s">
        <v>96</v>
      </c>
      <c r="B108" s="7"/>
      <c r="C108" s="8"/>
      <c r="D108" s="8"/>
      <c r="E108" s="8"/>
      <c r="F108" s="8"/>
      <c r="G108" s="8"/>
      <c r="H108" s="8"/>
      <c r="I108" s="8"/>
    </row>
    <row r="109" spans="1:9" ht="51.75" customHeight="1" x14ac:dyDescent="0.25">
      <c r="A109" s="3" t="s">
        <v>97</v>
      </c>
      <c r="B109" s="7"/>
      <c r="C109" s="8"/>
      <c r="D109" s="8"/>
      <c r="E109" s="8"/>
      <c r="F109" s="8"/>
      <c r="G109" s="8"/>
      <c r="H109" s="8"/>
      <c r="I109" s="8"/>
    </row>
    <row r="110" spans="1:9" ht="51.75" customHeight="1" x14ac:dyDescent="0.25">
      <c r="A110" s="3" t="s">
        <v>98</v>
      </c>
      <c r="B110" s="7"/>
      <c r="C110" s="8"/>
      <c r="D110" s="8"/>
      <c r="E110" s="8"/>
      <c r="F110" s="8"/>
      <c r="G110" s="8"/>
      <c r="H110" s="8"/>
      <c r="I110" s="8"/>
    </row>
    <row r="111" spans="1:9" ht="39" customHeight="1" x14ac:dyDescent="0.25">
      <c r="A111" s="3" t="s">
        <v>99</v>
      </c>
      <c r="B111" s="7"/>
      <c r="C111" s="8"/>
      <c r="D111" s="8"/>
      <c r="E111" s="8"/>
      <c r="F111" s="8"/>
      <c r="G111" s="8"/>
      <c r="H111" s="8"/>
      <c r="I111" s="8"/>
    </row>
    <row r="112" spans="1:9" ht="39" customHeight="1" x14ac:dyDescent="0.25">
      <c r="A112" s="3" t="s">
        <v>100</v>
      </c>
      <c r="B112" s="7">
        <v>-4777</v>
      </c>
      <c r="C112" s="8"/>
      <c r="D112" s="8">
        <v>20345</v>
      </c>
      <c r="E112" s="8"/>
      <c r="F112" s="8">
        <v>6814</v>
      </c>
      <c r="G112" s="8"/>
      <c r="H112" s="8"/>
      <c r="I112" s="8"/>
    </row>
    <row r="113" spans="1:9" ht="39" customHeight="1" x14ac:dyDescent="0.25">
      <c r="A113" s="3" t="s">
        <v>101</v>
      </c>
      <c r="B113" s="7">
        <f>SUM(B105:B112)</f>
        <v>-8061</v>
      </c>
      <c r="C113" s="7"/>
      <c r="D113" s="7">
        <f t="shared" ref="D113:F113" si="27">SUM(D105:D112)</f>
        <v>34600</v>
      </c>
      <c r="E113" s="7"/>
      <c r="F113" s="7">
        <f t="shared" si="27"/>
        <v>3260</v>
      </c>
      <c r="G113" s="8"/>
      <c r="H113" s="8"/>
      <c r="I113" s="8"/>
    </row>
    <row r="114" spans="1:9" x14ac:dyDescent="0.25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5">
      <c r="A115" s="1"/>
      <c r="B115" s="1"/>
      <c r="C115" s="1"/>
      <c r="D115" s="6"/>
      <c r="E115" s="1"/>
      <c r="F115" s="1"/>
      <c r="G115" s="1"/>
      <c r="H115" s="1"/>
      <c r="I115" s="1"/>
    </row>
  </sheetData>
  <autoFilter ref="A6:I113" xr:uid="{00000000-0009-0000-0000-000000000000}"/>
  <mergeCells count="3">
    <mergeCell ref="A2:I2"/>
    <mergeCell ref="A7:I7"/>
    <mergeCell ref="A104:I104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2023-12-15T14:47:19Z</cp:lastPrinted>
  <dcterms:created xsi:type="dcterms:W3CDTF">2023-12-15T14:38:03Z</dcterms:created>
  <dcterms:modified xsi:type="dcterms:W3CDTF">2024-03-05T14:01:07Z</dcterms:modified>
</cp:coreProperties>
</file>